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aFirma\Reklama\www\Výstupy z BPs\"/>
    </mc:Choice>
  </mc:AlternateContent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00 0 Pol" sheetId="12" r:id="rId4"/>
    <sheet name="01 2013-07b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 Pol'!$1:$7</definedName>
    <definedName name="_xlnm.Print_Titles" localSheetId="4">'01 2013-07b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 Pol'!$A$1:$X$13</definedName>
    <definedName name="_xlnm.Print_Area" localSheetId="4">'01 2013-07b Pol'!$A$1:$X$92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3" l="1"/>
  <c r="M9" i="13" s="1"/>
  <c r="I9" i="13"/>
  <c r="I8" i="13" s="1"/>
  <c r="K9" i="13"/>
  <c r="K8" i="13" s="1"/>
  <c r="O9" i="13"/>
  <c r="Q9" i="13"/>
  <c r="Q8" i="13" s="1"/>
  <c r="V9" i="13"/>
  <c r="V8" i="13" s="1"/>
  <c r="G10" i="13"/>
  <c r="I10" i="13"/>
  <c r="K10" i="13"/>
  <c r="M10" i="13"/>
  <c r="O10" i="13"/>
  <c r="Q10" i="13"/>
  <c r="V10" i="13"/>
  <c r="G11" i="13"/>
  <c r="G8" i="13" s="1"/>
  <c r="I11" i="13"/>
  <c r="K11" i="13"/>
  <c r="M11" i="13"/>
  <c r="O11" i="13"/>
  <c r="O8" i="13" s="1"/>
  <c r="Q11" i="13"/>
  <c r="V11" i="13"/>
  <c r="G12" i="13"/>
  <c r="M12" i="13" s="1"/>
  <c r="I12" i="13"/>
  <c r="K12" i="13"/>
  <c r="O12" i="13"/>
  <c r="Q12" i="13"/>
  <c r="V12" i="13"/>
  <c r="G13" i="13"/>
  <c r="M13" i="13" s="1"/>
  <c r="I13" i="13"/>
  <c r="K13" i="13"/>
  <c r="O13" i="13"/>
  <c r="Q13" i="13"/>
  <c r="V13" i="13"/>
  <c r="G14" i="13"/>
  <c r="I14" i="13"/>
  <c r="K14" i="13"/>
  <c r="M14" i="13"/>
  <c r="O14" i="13"/>
  <c r="Q14" i="13"/>
  <c r="V14" i="13"/>
  <c r="G15" i="13"/>
  <c r="I15" i="13"/>
  <c r="K15" i="13"/>
  <c r="M15" i="13"/>
  <c r="O15" i="13"/>
  <c r="Q15" i="13"/>
  <c r="V15" i="13"/>
  <c r="G16" i="13"/>
  <c r="M16" i="13" s="1"/>
  <c r="I16" i="13"/>
  <c r="K16" i="13"/>
  <c r="O16" i="13"/>
  <c r="Q16" i="13"/>
  <c r="V16" i="13"/>
  <c r="G17" i="13"/>
  <c r="I17" i="13"/>
  <c r="K17" i="13"/>
  <c r="M17" i="13"/>
  <c r="O17" i="13"/>
  <c r="Q17" i="13"/>
  <c r="V17" i="13"/>
  <c r="G18" i="13"/>
  <c r="I18" i="13"/>
  <c r="K18" i="13"/>
  <c r="M18" i="13"/>
  <c r="O18" i="13"/>
  <c r="Q18" i="13"/>
  <c r="V18" i="13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1" i="13"/>
  <c r="M21" i="13" s="1"/>
  <c r="I21" i="13"/>
  <c r="K21" i="13"/>
  <c r="O21" i="13"/>
  <c r="Q21" i="13"/>
  <c r="V21" i="13"/>
  <c r="G22" i="13"/>
  <c r="I22" i="13"/>
  <c r="K22" i="13"/>
  <c r="M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G27" i="13"/>
  <c r="I27" i="13"/>
  <c r="I26" i="13" s="1"/>
  <c r="K27" i="13"/>
  <c r="M27" i="13"/>
  <c r="O27" i="13"/>
  <c r="Q27" i="13"/>
  <c r="Q26" i="13" s="1"/>
  <c r="V27" i="13"/>
  <c r="G28" i="13"/>
  <c r="G26" i="13" s="1"/>
  <c r="I28" i="13"/>
  <c r="K28" i="13"/>
  <c r="K26" i="13" s="1"/>
  <c r="O28" i="13"/>
  <c r="O26" i="13" s="1"/>
  <c r="Q28" i="13"/>
  <c r="V28" i="13"/>
  <c r="V26" i="13" s="1"/>
  <c r="G29" i="13"/>
  <c r="I29" i="13"/>
  <c r="K29" i="13"/>
  <c r="M29" i="13"/>
  <c r="O29" i="13"/>
  <c r="Q29" i="13"/>
  <c r="V29" i="13"/>
  <c r="G30" i="13"/>
  <c r="M30" i="13" s="1"/>
  <c r="I30" i="13"/>
  <c r="K30" i="13"/>
  <c r="O30" i="13"/>
  <c r="Q30" i="13"/>
  <c r="V30" i="13"/>
  <c r="G31" i="13"/>
  <c r="I31" i="13"/>
  <c r="K31" i="13"/>
  <c r="M31" i="13"/>
  <c r="O31" i="13"/>
  <c r="Q31" i="13"/>
  <c r="V31" i="13"/>
  <c r="G32" i="13"/>
  <c r="M32" i="13" s="1"/>
  <c r="I32" i="13"/>
  <c r="K32" i="13"/>
  <c r="O32" i="13"/>
  <c r="Q32" i="13"/>
  <c r="V32" i="13"/>
  <c r="G33" i="13"/>
  <c r="I33" i="13"/>
  <c r="K33" i="13"/>
  <c r="M33" i="13"/>
  <c r="O33" i="13"/>
  <c r="Q33" i="13"/>
  <c r="V33" i="13"/>
  <c r="G34" i="13"/>
  <c r="M34" i="13" s="1"/>
  <c r="I34" i="13"/>
  <c r="K34" i="13"/>
  <c r="O34" i="13"/>
  <c r="Q34" i="13"/>
  <c r="V34" i="13"/>
  <c r="G35" i="13"/>
  <c r="I35" i="13"/>
  <c r="K35" i="13"/>
  <c r="M35" i="13"/>
  <c r="O35" i="13"/>
  <c r="Q35" i="13"/>
  <c r="V35" i="13"/>
  <c r="G36" i="13"/>
  <c r="M36" i="13" s="1"/>
  <c r="I36" i="13"/>
  <c r="K36" i="13"/>
  <c r="O36" i="13"/>
  <c r="Q36" i="13"/>
  <c r="V36" i="13"/>
  <c r="G37" i="13"/>
  <c r="I37" i="13"/>
  <c r="K37" i="13"/>
  <c r="M37" i="13"/>
  <c r="O37" i="13"/>
  <c r="Q37" i="13"/>
  <c r="V37" i="13"/>
  <c r="G38" i="13"/>
  <c r="M38" i="13" s="1"/>
  <c r="I38" i="13"/>
  <c r="K38" i="13"/>
  <c r="O38" i="13"/>
  <c r="Q38" i="13"/>
  <c r="V38" i="13"/>
  <c r="G39" i="13"/>
  <c r="I39" i="13"/>
  <c r="K39" i="13"/>
  <c r="M39" i="13"/>
  <c r="O39" i="13"/>
  <c r="Q39" i="13"/>
  <c r="V39" i="13"/>
  <c r="G40" i="13"/>
  <c r="M40" i="13" s="1"/>
  <c r="I40" i="13"/>
  <c r="K40" i="13"/>
  <c r="O40" i="13"/>
  <c r="Q40" i="13"/>
  <c r="V40" i="13"/>
  <c r="G41" i="13"/>
  <c r="I41" i="13"/>
  <c r="K41" i="13"/>
  <c r="M41" i="13"/>
  <c r="O41" i="13"/>
  <c r="Q41" i="13"/>
  <c r="V41" i="13"/>
  <c r="G42" i="13"/>
  <c r="M42" i="13" s="1"/>
  <c r="I42" i="13"/>
  <c r="K42" i="13"/>
  <c r="O42" i="13"/>
  <c r="Q42" i="13"/>
  <c r="V42" i="13"/>
  <c r="G43" i="13"/>
  <c r="I43" i="13"/>
  <c r="K43" i="13"/>
  <c r="M43" i="13"/>
  <c r="O43" i="13"/>
  <c r="Q43" i="13"/>
  <c r="V43" i="13"/>
  <c r="G45" i="13"/>
  <c r="I45" i="13"/>
  <c r="I44" i="13" s="1"/>
  <c r="K45" i="13"/>
  <c r="M45" i="13"/>
  <c r="O45" i="13"/>
  <c r="Q45" i="13"/>
  <c r="Q44" i="13" s="1"/>
  <c r="V45" i="13"/>
  <c r="G46" i="13"/>
  <c r="G44" i="13" s="1"/>
  <c r="I46" i="13"/>
  <c r="K46" i="13"/>
  <c r="K44" i="13" s="1"/>
  <c r="O46" i="13"/>
  <c r="O44" i="13" s="1"/>
  <c r="Q46" i="13"/>
  <c r="V46" i="13"/>
  <c r="V44" i="13" s="1"/>
  <c r="G47" i="13"/>
  <c r="I47" i="13"/>
  <c r="K47" i="13"/>
  <c r="M47" i="13"/>
  <c r="O47" i="13"/>
  <c r="Q47" i="13"/>
  <c r="V47" i="13"/>
  <c r="G48" i="13"/>
  <c r="M48" i="13" s="1"/>
  <c r="I48" i="13"/>
  <c r="K48" i="13"/>
  <c r="O48" i="13"/>
  <c r="Q48" i="13"/>
  <c r="V48" i="13"/>
  <c r="G49" i="13"/>
  <c r="I49" i="13"/>
  <c r="K49" i="13"/>
  <c r="M49" i="13"/>
  <c r="O49" i="13"/>
  <c r="Q49" i="13"/>
  <c r="V49" i="13"/>
  <c r="G50" i="13"/>
  <c r="M50" i="13" s="1"/>
  <c r="I50" i="13"/>
  <c r="K50" i="13"/>
  <c r="O50" i="13"/>
  <c r="Q50" i="13"/>
  <c r="V50" i="13"/>
  <c r="G51" i="13"/>
  <c r="I51" i="13"/>
  <c r="K51" i="13"/>
  <c r="M51" i="13"/>
  <c r="O51" i="13"/>
  <c r="Q51" i="13"/>
  <c r="V51" i="13"/>
  <c r="G52" i="13"/>
  <c r="M52" i="13" s="1"/>
  <c r="I52" i="13"/>
  <c r="K52" i="13"/>
  <c r="O52" i="13"/>
  <c r="Q52" i="13"/>
  <c r="V52" i="13"/>
  <c r="G53" i="13"/>
  <c r="I53" i="13"/>
  <c r="K53" i="13"/>
  <c r="M53" i="13"/>
  <c r="O53" i="13"/>
  <c r="Q53" i="13"/>
  <c r="V53" i="13"/>
  <c r="G54" i="13"/>
  <c r="M54" i="13" s="1"/>
  <c r="I54" i="13"/>
  <c r="K54" i="13"/>
  <c r="O54" i="13"/>
  <c r="Q54" i="13"/>
  <c r="V54" i="13"/>
  <c r="G55" i="13"/>
  <c r="I55" i="13"/>
  <c r="K55" i="13"/>
  <c r="M55" i="13"/>
  <c r="O55" i="13"/>
  <c r="Q55" i="13"/>
  <c r="V55" i="13"/>
  <c r="G56" i="13"/>
  <c r="M56" i="13" s="1"/>
  <c r="I56" i="13"/>
  <c r="K56" i="13"/>
  <c r="O56" i="13"/>
  <c r="Q56" i="13"/>
  <c r="V56" i="13"/>
  <c r="G57" i="13"/>
  <c r="I57" i="13"/>
  <c r="K57" i="13"/>
  <c r="M57" i="13"/>
  <c r="O57" i="13"/>
  <c r="Q57" i="13"/>
  <c r="V57" i="13"/>
  <c r="G58" i="13"/>
  <c r="M58" i="13" s="1"/>
  <c r="I58" i="13"/>
  <c r="K58" i="13"/>
  <c r="O58" i="13"/>
  <c r="Q58" i="13"/>
  <c r="V58" i="13"/>
  <c r="G60" i="13"/>
  <c r="G59" i="13" s="1"/>
  <c r="I60" i="13"/>
  <c r="I59" i="13" s="1"/>
  <c r="K60" i="13"/>
  <c r="K59" i="13" s="1"/>
  <c r="O60" i="13"/>
  <c r="Q60" i="13"/>
  <c r="Q59" i="13" s="1"/>
  <c r="V60" i="13"/>
  <c r="V59" i="13" s="1"/>
  <c r="G61" i="13"/>
  <c r="I61" i="13"/>
  <c r="K61" i="13"/>
  <c r="M61" i="13"/>
  <c r="O61" i="13"/>
  <c r="Q61" i="13"/>
  <c r="V61" i="13"/>
  <c r="G62" i="13"/>
  <c r="I62" i="13"/>
  <c r="K62" i="13"/>
  <c r="M62" i="13"/>
  <c r="O62" i="13"/>
  <c r="O59" i="13" s="1"/>
  <c r="Q62" i="13"/>
  <c r="V62" i="13"/>
  <c r="G63" i="13"/>
  <c r="M63" i="13" s="1"/>
  <c r="I63" i="13"/>
  <c r="K63" i="13"/>
  <c r="O63" i="13"/>
  <c r="Q63" i="13"/>
  <c r="V63" i="13"/>
  <c r="G64" i="13"/>
  <c r="M64" i="13" s="1"/>
  <c r="I64" i="13"/>
  <c r="K64" i="13"/>
  <c r="O64" i="13"/>
  <c r="Q64" i="13"/>
  <c r="V64" i="13"/>
  <c r="G66" i="13"/>
  <c r="G65" i="13" s="1"/>
  <c r="I66" i="13"/>
  <c r="I65" i="13" s="1"/>
  <c r="K66" i="13"/>
  <c r="M66" i="13"/>
  <c r="O66" i="13"/>
  <c r="O65" i="13" s="1"/>
  <c r="Q66" i="13"/>
  <c r="Q65" i="13" s="1"/>
  <c r="V66" i="13"/>
  <c r="G67" i="13"/>
  <c r="M67" i="13" s="1"/>
  <c r="I67" i="13"/>
  <c r="K67" i="13"/>
  <c r="K65" i="13" s="1"/>
  <c r="O67" i="13"/>
  <c r="Q67" i="13"/>
  <c r="V67" i="13"/>
  <c r="V65" i="13" s="1"/>
  <c r="G69" i="13"/>
  <c r="G68" i="13" s="1"/>
  <c r="I69" i="13"/>
  <c r="I68" i="13" s="1"/>
  <c r="K69" i="13"/>
  <c r="K68" i="13" s="1"/>
  <c r="O69" i="13"/>
  <c r="O68" i="13" s="1"/>
  <c r="Q69" i="13"/>
  <c r="Q68" i="13" s="1"/>
  <c r="V69" i="13"/>
  <c r="V68" i="13" s="1"/>
  <c r="G70" i="13"/>
  <c r="I70" i="13"/>
  <c r="K70" i="13"/>
  <c r="M70" i="13"/>
  <c r="O70" i="13"/>
  <c r="Q70" i="13"/>
  <c r="V70" i="13"/>
  <c r="G71" i="13"/>
  <c r="M71" i="13" s="1"/>
  <c r="I71" i="13"/>
  <c r="K71" i="13"/>
  <c r="O71" i="13"/>
  <c r="Q71" i="13"/>
  <c r="V71" i="13"/>
  <c r="G72" i="13"/>
  <c r="M72" i="13" s="1"/>
  <c r="I72" i="13"/>
  <c r="K72" i="13"/>
  <c r="O72" i="13"/>
  <c r="Q72" i="13"/>
  <c r="V72" i="13"/>
  <c r="G73" i="13"/>
  <c r="I73" i="13"/>
  <c r="K73" i="13"/>
  <c r="M73" i="13"/>
  <c r="O73" i="13"/>
  <c r="Q73" i="13"/>
  <c r="V73" i="13"/>
  <c r="G74" i="13"/>
  <c r="I74" i="13"/>
  <c r="K74" i="13"/>
  <c r="M74" i="13"/>
  <c r="O74" i="13"/>
  <c r="Q74" i="13"/>
  <c r="V74" i="13"/>
  <c r="G75" i="13"/>
  <c r="I75" i="13"/>
  <c r="K75" i="13"/>
  <c r="M75" i="13"/>
  <c r="O75" i="13"/>
  <c r="Q75" i="13"/>
  <c r="V75" i="13"/>
  <c r="G76" i="13"/>
  <c r="M76" i="13" s="1"/>
  <c r="I76" i="13"/>
  <c r="K76" i="13"/>
  <c r="O76" i="13"/>
  <c r="Q76" i="13"/>
  <c r="V76" i="13"/>
  <c r="G77" i="13"/>
  <c r="I77" i="13"/>
  <c r="K77" i="13"/>
  <c r="M77" i="13"/>
  <c r="O77" i="13"/>
  <c r="Q77" i="13"/>
  <c r="V77" i="13"/>
  <c r="G78" i="13"/>
  <c r="I78" i="13"/>
  <c r="K78" i="13"/>
  <c r="M78" i="13"/>
  <c r="O78" i="13"/>
  <c r="Q78" i="13"/>
  <c r="V78" i="13"/>
  <c r="G79" i="13"/>
  <c r="M79" i="13" s="1"/>
  <c r="I79" i="13"/>
  <c r="K79" i="13"/>
  <c r="O79" i="13"/>
  <c r="Q79" i="13"/>
  <c r="V79" i="13"/>
  <c r="G80" i="13"/>
  <c r="M80" i="13" s="1"/>
  <c r="I80" i="13"/>
  <c r="K80" i="13"/>
  <c r="O80" i="13"/>
  <c r="Q80" i="13"/>
  <c r="V80" i="13"/>
  <c r="G81" i="13"/>
  <c r="I81" i="13"/>
  <c r="K81" i="13"/>
  <c r="M81" i="13"/>
  <c r="O81" i="13"/>
  <c r="Q81" i="13"/>
  <c r="V81" i="13"/>
  <c r="G82" i="13"/>
  <c r="M82" i="13" s="1"/>
  <c r="I82" i="13"/>
  <c r="K82" i="13"/>
  <c r="O82" i="13"/>
  <c r="Q82" i="13"/>
  <c r="V82" i="13"/>
  <c r="G83" i="13"/>
  <c r="I83" i="13"/>
  <c r="K83" i="13"/>
  <c r="M83" i="13"/>
  <c r="O83" i="13"/>
  <c r="Q83" i="13"/>
  <c r="V83" i="13"/>
  <c r="G85" i="13"/>
  <c r="I85" i="13"/>
  <c r="I84" i="13" s="1"/>
  <c r="K85" i="13"/>
  <c r="K84" i="13" s="1"/>
  <c r="M85" i="13"/>
  <c r="M84" i="13" s="1"/>
  <c r="O85" i="13"/>
  <c r="Q85" i="13"/>
  <c r="Q84" i="13" s="1"/>
  <c r="V85" i="13"/>
  <c r="V84" i="13" s="1"/>
  <c r="G86" i="13"/>
  <c r="G84" i="13" s="1"/>
  <c r="I86" i="13"/>
  <c r="K86" i="13"/>
  <c r="M86" i="13"/>
  <c r="O86" i="13"/>
  <c r="Q86" i="13"/>
  <c r="V86" i="13"/>
  <c r="G87" i="13"/>
  <c r="I87" i="13"/>
  <c r="K87" i="13"/>
  <c r="M87" i="13"/>
  <c r="O87" i="13"/>
  <c r="O84" i="13" s="1"/>
  <c r="Q87" i="13"/>
  <c r="V87" i="13"/>
  <c r="G88" i="13"/>
  <c r="M88" i="13" s="1"/>
  <c r="I88" i="13"/>
  <c r="K88" i="13"/>
  <c r="O88" i="13"/>
  <c r="Q88" i="13"/>
  <c r="V88" i="13"/>
  <c r="G89" i="13"/>
  <c r="I89" i="13"/>
  <c r="K89" i="13"/>
  <c r="M89" i="13"/>
  <c r="O89" i="13"/>
  <c r="Q89" i="13"/>
  <c r="V89" i="13"/>
  <c r="G90" i="13"/>
  <c r="I90" i="13"/>
  <c r="K90" i="13"/>
  <c r="M90" i="13"/>
  <c r="O90" i="13"/>
  <c r="Q90" i="13"/>
  <c r="V90" i="13"/>
  <c r="I8" i="12"/>
  <c r="Q8" i="12"/>
  <c r="G9" i="12"/>
  <c r="M9" i="12" s="1"/>
  <c r="I9" i="12"/>
  <c r="K9" i="12"/>
  <c r="K8" i="12" s="1"/>
  <c r="O9" i="12"/>
  <c r="Q9" i="12"/>
  <c r="V9" i="12"/>
  <c r="V8" i="12" s="1"/>
  <c r="G10" i="12"/>
  <c r="I10" i="12"/>
  <c r="K10" i="12"/>
  <c r="M10" i="12"/>
  <c r="O10" i="12"/>
  <c r="Q10" i="12"/>
  <c r="V10" i="12"/>
  <c r="G11" i="12"/>
  <c r="G8" i="12" s="1"/>
  <c r="I11" i="12"/>
  <c r="K11" i="12"/>
  <c r="O11" i="12"/>
  <c r="O8" i="12" s="1"/>
  <c r="Q11" i="12"/>
  <c r="V11" i="12"/>
  <c r="I59" i="1"/>
  <c r="J58" i="1" s="1"/>
  <c r="F44" i="1"/>
  <c r="G44" i="1"/>
  <c r="H44" i="1"/>
  <c r="I44" i="1"/>
  <c r="J40" i="1" s="1"/>
  <c r="M26" i="13" l="1"/>
  <c r="M65" i="13"/>
  <c r="M8" i="13"/>
  <c r="M60" i="13"/>
  <c r="M59" i="13" s="1"/>
  <c r="M28" i="13"/>
  <c r="M69" i="13"/>
  <c r="M68" i="13" s="1"/>
  <c r="M46" i="13"/>
  <c r="M44" i="13" s="1"/>
  <c r="M8" i="12"/>
  <c r="M11" i="12"/>
  <c r="J53" i="1"/>
  <c r="J57" i="1"/>
  <c r="J51" i="1"/>
  <c r="J55" i="1"/>
  <c r="J52" i="1"/>
  <c r="J56" i="1"/>
  <c r="J54" i="1"/>
  <c r="J42" i="1"/>
  <c r="J39" i="1"/>
  <c r="J44" i="1" s="1"/>
  <c r="J43" i="1"/>
  <c r="J41" i="1"/>
  <c r="I21" i="1"/>
  <c r="J28" i="1"/>
  <c r="J26" i="1"/>
  <c r="G38" i="1"/>
  <c r="F38" i="1"/>
  <c r="H32" i="1"/>
  <c r="J23" i="1"/>
  <c r="J24" i="1"/>
  <c r="J25" i="1"/>
  <c r="J27" i="1"/>
  <c r="E24" i="1"/>
  <c r="E26" i="1"/>
  <c r="J59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Petr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Petr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<sst xmlns="http://schemas.openxmlformats.org/spreadsheetml/2006/main" count="772" uniqueCount="287">
  <si>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</si>
  <si>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</si>
  <si>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</si>
  <si>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</si>
  <si>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</si>
  <si>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</si>
  <si>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</si>
  <si>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</si>
  <si>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</si>
  <si>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</si>
  <si>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</si>
  <si>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</si>
  <si>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</si>
  <si>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</si>
  <si>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</si>
  <si>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</si>
  <si>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</si>
  <si>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</si>
  <si>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</si>
  <si>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</si>
  <si>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</si>
  <si>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</si>
  <si>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</si>
  <si>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</si>
  <si>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</si>
  <si>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</si>
  <si>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</si>
  <si>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</si>
  <si>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</si>
  <si>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</si>
  <si>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</si>
  <si>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</si>
  <si>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</si>
  <si>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</si>
  <si>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</si>
  <si>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</si>
  <si>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</si>
  <si>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</si>
  <si>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</si>
  <si>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</si>
  <si>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</si>
  <si>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</si>
  <si>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</si>
  <si>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9999999999</t>
  </si>
  <si>
    <t>Ukázková stavba</t>
  </si>
  <si>
    <t>Stavba</t>
  </si>
  <si>
    <t>00</t>
  </si>
  <si>
    <t>Vedlejší a ostatní náklady</t>
  </si>
  <si>
    <t>0</t>
  </si>
  <si>
    <t>01</t>
  </si>
  <si>
    <t>Střecha</t>
  </si>
  <si>
    <t>2013-07b</t>
  </si>
  <si>
    <t>Oprava střešní konstrukce - Bramac Classic</t>
  </si>
  <si>
    <t>Celkem za stavbu</t>
  </si>
  <si>
    <t>CZK</t>
  </si>
  <si>
    <t>Rekapitulace dílů</t>
  </si>
  <si>
    <t>Typ dílu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</si>
  <si>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</si>
  <si>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</si>
  <si>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</si>
  <si>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</si>
  <si>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</si>
  <si>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</si>
  <si>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</si>
  <si>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</si>
  <si>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783</t>
  </si>
  <si>
    <t>Nátěry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</si>
  <si>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</si>
  <si>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</si>
  <si>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</si>
  <si>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</si>
  <si>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</si>
  <si>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</si>
  <si>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</si>
  <si>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</si>
  <si>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</si>
  <si>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</si>
  <si>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</si>
  <si>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</si>
  <si>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</si>
  <si>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</si>
  <si>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</si>
  <si>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</si>
  <si>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</si>
  <si>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</si>
  <si>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</si>
  <si>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</si>
  <si>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</si>
  <si>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</si>
  <si>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</si>
  <si>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</si>
  <si>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</si>
  <si>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</si>
  <si>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</si>
  <si>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</si>
  <si>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</si>
  <si>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</si>
  <si>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</si>
  <si>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</si>
  <si>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</si>
  <si>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</si>
  <si>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 R</t>
  </si>
  <si>
    <t>Zařízení staveniště</t>
  </si>
  <si>
    <t>Soubor</t>
  </si>
  <si>
    <t>RTS 19/ I</t>
  </si>
  <si>
    <t>Kalkul</t>
  </si>
  <si>
    <t>VRN</t>
  </si>
  <si>
    <t>POL99_2</t>
  </si>
  <si>
    <t>005121020R</t>
  </si>
  <si>
    <t xml:space="preserve">Provoz zařízení staveniště </t>
  </si>
  <si>
    <t>Indiv</t>
  </si>
  <si>
    <t>005123 R</t>
  </si>
  <si>
    <t>Územní vlivy</t>
  </si>
  <si>
    <t>END</t>
  </si>
  <si>
    <t>762123120</t>
  </si>
  <si>
    <t>Montáž konstrukce stěn z fošen, hranolů do 144 cm2 včetně dodávky řeziva, hranoly 12/12</t>
  </si>
  <si>
    <t>m</t>
  </si>
  <si>
    <t>Práce</t>
  </si>
  <si>
    <t>POL1_7</t>
  </si>
  <si>
    <t>762132135</t>
  </si>
  <si>
    <t>Montáž bednění stěn, prkna hoblovaná 32 mm na sraz včetně dodávky řeziva, prkna tl. 24 mm</t>
  </si>
  <si>
    <t>m2</t>
  </si>
  <si>
    <t>762195000</t>
  </si>
  <si>
    <t>Spojovací a ochranné prostředky pro montáž stěn</t>
  </si>
  <si>
    <t>m3</t>
  </si>
  <si>
    <t>762333110</t>
  </si>
  <si>
    <t>Montáž vázaných krovů nepravidelných do 120 cm2</t>
  </si>
  <si>
    <t>762341210</t>
  </si>
  <si>
    <t>Montáž bednění střech rovných, prkna hrubá na sraz</t>
  </si>
  <si>
    <t>762342203</t>
  </si>
  <si>
    <t>Montáž laťování střech, vzdálenost latí 22 - 36 cm</t>
  </si>
  <si>
    <t>762342204</t>
  </si>
  <si>
    <t>Montáž laťování střech, svislé, vzdálenost 100 cm</t>
  </si>
  <si>
    <t>762342812</t>
  </si>
  <si>
    <t>Demontáž laťování střech, rozteč latí do 50 cm</t>
  </si>
  <si>
    <t>762395000</t>
  </si>
  <si>
    <t>Spojovací a ochranné prostředky pro střechy</t>
  </si>
  <si>
    <t>762-1</t>
  </si>
  <si>
    <t>Očištění a impregnace původního krovu, proti dřevokaznému hmyzu - Bochemit QB</t>
  </si>
  <si>
    <t>kpl</t>
  </si>
  <si>
    <t>Vlastní</t>
  </si>
  <si>
    <t>762-3</t>
  </si>
  <si>
    <t>Doplnění kleštin 80/180 mm</t>
  </si>
  <si>
    <t>762-4</t>
  </si>
  <si>
    <t>Úprava krovu - vyřezání rozpěr, šikmých vzpěr, pásků</t>
  </si>
  <si>
    <t>60510001</t>
  </si>
  <si>
    <t>Lať střešní profil SM/BO 40/50 mm  dl = 3 - 5 m</t>
  </si>
  <si>
    <t>SPCM</t>
  </si>
  <si>
    <t>RTS 13/ I</t>
  </si>
  <si>
    <t>Specifikace</t>
  </si>
  <si>
    <t>POL3_7</t>
  </si>
  <si>
    <t>60510055</t>
  </si>
  <si>
    <t>Lať profil dřevěný 60/40 mm l = 3 m a výše</t>
  </si>
  <si>
    <t>60512520</t>
  </si>
  <si>
    <t>Prkno SM/JD omít.II.jak.tl.2,3 dl.200-390 š.8-16</t>
  </si>
  <si>
    <t>60515009</t>
  </si>
  <si>
    <t>Hranolek SM/JD 1 76-100 cm2 dl. 200-350 cm</t>
  </si>
  <si>
    <t>998762102</t>
  </si>
  <si>
    <t>Přesun hmot pro tesařské konstrukce, výšky do 12 m</t>
  </si>
  <si>
    <t>t</t>
  </si>
  <si>
    <t>Přesun hmot</t>
  </si>
  <si>
    <t>POL7_</t>
  </si>
  <si>
    <t>764339831</t>
  </si>
  <si>
    <t>Demontáž lemování komínů v ploše, hl. kryt, do 45°</t>
  </si>
  <si>
    <t>764339841</t>
  </si>
  <si>
    <t>Demontáž lemování komínů v hřeb. hl. kryt, do 45°</t>
  </si>
  <si>
    <t>764351837</t>
  </si>
  <si>
    <t>Demontáž háků, sklon do 45°</t>
  </si>
  <si>
    <t>kus</t>
  </si>
  <si>
    <t>764352811</t>
  </si>
  <si>
    <t>Demontáž žlabů půlkruh. rovných, rš 330 mm, do 45°</t>
  </si>
  <si>
    <t>764359811</t>
  </si>
  <si>
    <t>Demontáž kotlíku kónického, sklon do 45°</t>
  </si>
  <si>
    <t>764392851</t>
  </si>
  <si>
    <t>Demontáž úžlabí, rš 660 mm, sklon do 45°</t>
  </si>
  <si>
    <t>764454801</t>
  </si>
  <si>
    <t>Demontáž odpadních trub kruhových,D 75 a 100 mm</t>
  </si>
  <si>
    <t>76433123</t>
  </si>
  <si>
    <t>Lemování z Pz plechu zdí, tvrdá krytina, rš 330 mm materiál LINDAB</t>
  </si>
  <si>
    <t>POL1_</t>
  </si>
  <si>
    <t>764908102</t>
  </si>
  <si>
    <t>Lindab kotlík žlabový kónický SOK,vel.žlabu 150 mm</t>
  </si>
  <si>
    <t>764901051</t>
  </si>
  <si>
    <t>Lindab odpadní trouby kruhové SROR, D 100 mm</t>
  </si>
  <si>
    <t>RTS 11/ I</t>
  </si>
  <si>
    <t>764900010</t>
  </si>
  <si>
    <t>Lindab, zastřešení hladkými plechy, do 30°</t>
  </si>
  <si>
    <t>764901040</t>
  </si>
  <si>
    <t>Lindab žlab podokapní půlkruhový R,velikost 125 mm</t>
  </si>
  <si>
    <t>764901041</t>
  </si>
  <si>
    <t>Lindab žlab podokapní půlkruhový R,velikost 150 mm</t>
  </si>
  <si>
    <t>764901082</t>
  </si>
  <si>
    <t>Lindab, oplechování parapetů, rš 330 mm</t>
  </si>
  <si>
    <t>764171471</t>
  </si>
  <si>
    <t>Lindab tabule lemování komín plocha</t>
  </si>
  <si>
    <t>764171472</t>
  </si>
  <si>
    <t>Lindab tabule lemování komín hřeben</t>
  </si>
  <si>
    <t>998764102</t>
  </si>
  <si>
    <t>Přesun hmot pro klempířské konstr., výšky do 12 m</t>
  </si>
  <si>
    <t>765312810</t>
  </si>
  <si>
    <t>Demontáž krytiny dvoudrážkové, na sucho, do suti</t>
  </si>
  <si>
    <t>765318871</t>
  </si>
  <si>
    <t>Demontáž krytiny z hřebenáčů, tvrdá malta, do suti</t>
  </si>
  <si>
    <t>765312290</t>
  </si>
  <si>
    <t>Plech okapní profilovaný 5000/230 mm hliník</t>
  </si>
  <si>
    <t>765331221</t>
  </si>
  <si>
    <t>Krytina betonová Bramac, střechy ostatní taška Alpská Classic</t>
  </si>
  <si>
    <t>765331235</t>
  </si>
  <si>
    <t>Hřeben Bramac s větracím pásem Metalroll hřebenáč Alpský Classic</t>
  </si>
  <si>
    <t>765331251</t>
  </si>
  <si>
    <t>Nároží Bramac s větracím pásem Metalroll hřebenáč Alpský Classic</t>
  </si>
  <si>
    <t>765331411</t>
  </si>
  <si>
    <t>Úžlabí izolačním pásem z hliníku</t>
  </si>
  <si>
    <t>765331621</t>
  </si>
  <si>
    <t>Přiřezání tašek dvoudrážkových</t>
  </si>
  <si>
    <t>765331652</t>
  </si>
  <si>
    <t>Kovová stoupací plošina délky 88 cm, Bramac taška Alpská Classic</t>
  </si>
  <si>
    <t>765331661</t>
  </si>
  <si>
    <t>Větrací mřížka šířky 52 mm</t>
  </si>
  <si>
    <t>765331663</t>
  </si>
  <si>
    <t>Větrací pás z  PVC perforovaný</t>
  </si>
  <si>
    <t>765799311</t>
  </si>
  <si>
    <t>Montáž fólie na krokve přibitím s přelepením spojů podstřešní difúzní fólie Tyvek Solid</t>
  </si>
  <si>
    <t>765799313</t>
  </si>
  <si>
    <t>Montáž fólie na bednění přibitím, přelepení spojů podstřešní difúzní fólie Tyvek Supro</t>
  </si>
  <si>
    <t>998765102</t>
  </si>
  <si>
    <t>Přesun hmot pro krytiny tvrdé, výšky do 12 m</t>
  </si>
  <si>
    <t>766411113</t>
  </si>
  <si>
    <t>Obložení stěn pl. do 1 m2 palubkami SM, š. 10 cm</t>
  </si>
  <si>
    <t>766417111</t>
  </si>
  <si>
    <t>Podkladový rošt pod obložení stěn</t>
  </si>
  <si>
    <t>60510054</t>
  </si>
  <si>
    <t>Lať střešní profil dřevěný 50/30 mm l = 3 m a výše</t>
  </si>
  <si>
    <t>61191684</t>
  </si>
  <si>
    <t>Palubka obkladová SM tloušťka 19 šíře 116 mm A/B</t>
  </si>
  <si>
    <t>998766102</t>
  </si>
  <si>
    <t>Přesun hmot pro truhlářské konstr., výšky do 12 m</t>
  </si>
  <si>
    <t>783626310</t>
  </si>
  <si>
    <t>Nátěr lazurovací truhlářských výrobků 2+1, Paulín Proctillegno 2 x, finální Proctillegno Cerato 1 x</t>
  </si>
  <si>
    <t>783782205</t>
  </si>
  <si>
    <t>Nátěr tesařských konstrukcí Bochemitem QB 2x</t>
  </si>
  <si>
    <t>210220101</t>
  </si>
  <si>
    <t>Vodiče svodové FeZn D do 10,Al 10,Cu 8 +podpěry včetně dodávky drátu FeZn 8 mm</t>
  </si>
  <si>
    <t>Vodiče svodové FeZn D do 10,Al 10,Cu 8 +podpěry včetně dodávky drátu FeZn 8 mm + PV01</t>
  </si>
  <si>
    <t>210220211</t>
  </si>
  <si>
    <t>Tyč jímací s upev. na stř.hřeben do 2 m, do dřeva včetně dodávky jímací tyče + 2 držáků</t>
  </si>
  <si>
    <t>POL1_9</t>
  </si>
  <si>
    <t>210220301</t>
  </si>
  <si>
    <t>Svorka hromosvodová do 2 šroubů /SS, SZ, SO/ včetně dodávky svorky SO</t>
  </si>
  <si>
    <t>Svorka hromosvodová do 2 šroubů /SS, SZ, SO/ včetně dodávky svorky SS</t>
  </si>
  <si>
    <t>Svorka hromosvodová do 2 šroubů /SS, SZ, SO/ včetně dodávky svorky SZ</t>
  </si>
  <si>
    <t>210220302</t>
  </si>
  <si>
    <t>Svorka hromosvodová nad 2 šrouby /ST, SJ, SR, atd/ včetně dodávky svorky SR 02</t>
  </si>
  <si>
    <t>Svorka hromosvodová nad 2 šrouby /ST, SJ, SR, atd/ včetně dodávky svorky SJ 01</t>
  </si>
  <si>
    <t>Svorka hromosvodová nad 2 šrouby /ST, SJ, SR, atd/ včetně dodávky svorky SP1</t>
  </si>
  <si>
    <t>210220372</t>
  </si>
  <si>
    <t>Úhelník ochranný nebo trubka s držáky do zdiva včetně ochran.úhelníku + 2 držáky do zdi</t>
  </si>
  <si>
    <t>210220401</t>
  </si>
  <si>
    <t>Označení svodu štítky, smaltované, umělá hmota včetně dodávky štítku</t>
  </si>
  <si>
    <t>210220460</t>
  </si>
  <si>
    <t>Montáž pevného žebříku na střechu do 7 m výšky</t>
  </si>
  <si>
    <t>M21-1</t>
  </si>
  <si>
    <t>Demontáž stávajícího hromosvodu</t>
  </si>
  <si>
    <t xml:space="preserve">905      </t>
  </si>
  <si>
    <t>Hzs-revize provoz.souboru a st.obj. Revize</t>
  </si>
  <si>
    <t>h</t>
  </si>
  <si>
    <t>Prav.M</t>
  </si>
  <si>
    <t>HZS</t>
  </si>
  <si>
    <t>POL10_</t>
  </si>
  <si>
    <t>35441485</t>
  </si>
  <si>
    <t>Podpěra vedení pod hřebenáče PV 14</t>
  </si>
  <si>
    <t>POL3_9</t>
  </si>
  <si>
    <t>979999996</t>
  </si>
  <si>
    <t>Poplatek za skládku suti a vybouraných hmot</t>
  </si>
  <si>
    <t>RTS 10/ I</t>
  </si>
  <si>
    <t>Přesun suti</t>
  </si>
  <si>
    <t>POL8_</t>
  </si>
  <si>
    <t>979011111</t>
  </si>
  <si>
    <t>Svislá doprava suti a vybour. hmot za 2.NP a 1.PP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</si>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</sst>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7" fillId="0" borderId="0" xfId="0" applyNumberFormat="1" applyFont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78" t="s">
        <v>41</v>
      </c>
      <c r="B2" s="78"/>
      <c r="C2" s="78"/>
      <c r="D2" s="78"/>
      <c r="E2" s="78"/>
      <c r="F2" s="78"/>
      <c r="G2" s="7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94" t="s">
        <v>4</v>
      </c>
      <c r="C1" s="95"/>
      <c r="D1" s="95"/>
      <c r="E1" s="95"/>
      <c r="F1" s="95"/>
      <c r="G1" s="95"/>
      <c r="H1" s="95"/>
      <c r="I1" s="95"/>
      <c r="J1" s="96"/>
    </row>
    <row r="2" spans="1:15" ht="36" customHeight="1" x14ac:dyDescent="0.2">
      <c r="A2" s="3"/>
      <c r="B2" s="109" t="s">
        <v>24</v>
      </c>
      <c r="C2" s="110"/>
      <c r="D2" s="111" t="s">
        <v>43</v>
      </c>
      <c r="E2" s="112" t="s">
        <v>44</v>
      </c>
      <c r="F2" s="113"/>
      <c r="G2" s="113"/>
      <c r="H2" s="113"/>
      <c r="I2" s="113"/>
      <c r="J2" s="114"/>
      <c r="O2" s="2"/>
    </row>
    <row r="3" spans="1:15" ht="27" hidden="1" customHeight="1" x14ac:dyDescent="0.2">
      <c r="A3" s="3"/>
      <c r="B3" s="115"/>
      <c r="C3" s="110"/>
      <c r="D3" s="116"/>
      <c r="E3" s="117"/>
      <c r="F3" s="118"/>
      <c r="G3" s="118"/>
      <c r="H3" s="118"/>
      <c r="I3" s="118"/>
      <c r="J3" s="119"/>
    </row>
    <row r="4" spans="1:15" ht="23.25" customHeight="1" x14ac:dyDescent="0.2">
      <c r="A4" s="3"/>
      <c r="B4" s="120"/>
      <c r="C4" s="121"/>
      <c r="D4" s="122"/>
      <c r="E4" s="123"/>
      <c r="F4" s="123"/>
      <c r="G4" s="123"/>
      <c r="H4" s="123"/>
      <c r="I4" s="123"/>
      <c r="J4" s="124"/>
    </row>
    <row r="5" spans="1:15" ht="24" customHeight="1" x14ac:dyDescent="0.2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101"/>
      <c r="E11" s="101"/>
      <c r="F11" s="101"/>
      <c r="G11" s="101"/>
      <c r="H11" s="26" t="s">
        <v>42</v>
      </c>
      <c r="I11" s="30"/>
      <c r="J11" s="10"/>
    </row>
    <row r="12" spans="1:15" ht="15.75" customHeight="1" x14ac:dyDescent="0.2">
      <c r="A12" s="3"/>
      <c r="B12" s="39"/>
      <c r="C12" s="24"/>
      <c r="D12" s="91"/>
      <c r="E12" s="91"/>
      <c r="F12" s="91"/>
      <c r="G12" s="91"/>
      <c r="H12" s="26" t="s">
        <v>36</v>
      </c>
      <c r="I12" s="30"/>
      <c r="J12" s="10"/>
    </row>
    <row r="13" spans="1:15" ht="15.75" customHeight="1" x14ac:dyDescent="0.2">
      <c r="A13" s="3"/>
      <c r="B13" s="40"/>
      <c r="C13" s="25"/>
      <c r="D13" s="77"/>
      <c r="E13" s="92"/>
      <c r="F13" s="93"/>
      <c r="G13" s="93"/>
      <c r="H13" s="27"/>
      <c r="I13" s="32"/>
      <c r="J13" s="49"/>
    </row>
    <row r="14" spans="1:15" ht="24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100"/>
      <c r="F15" s="100"/>
      <c r="G15" s="102"/>
      <c r="H15" s="102"/>
      <c r="I15" s="102" t="s">
        <v>31</v>
      </c>
      <c r="J15" s="103"/>
    </row>
    <row r="16" spans="1:15" ht="23.25" customHeight="1" x14ac:dyDescent="0.2">
      <c r="A16" s="190" t="s">
        <v>26</v>
      </c>
      <c r="B16" s="55" t="s">
        <v>26</v>
      </c>
      <c r="C16" s="56"/>
      <c r="D16" s="57"/>
      <c r="E16" s="84"/>
      <c r="F16" s="85"/>
      <c r="G16" s="84"/>
      <c r="H16" s="85"/>
      <c r="I16" s="84">
        <v>20036.11</v>
      </c>
      <c r="J16" s="86"/>
    </row>
    <row r="17" spans="1:10" ht="23.25" customHeight="1" x14ac:dyDescent="0.2">
      <c r="A17" s="190" t="s">
        <v>27</v>
      </c>
      <c r="B17" s="55" t="s">
        <v>27</v>
      </c>
      <c r="C17" s="56"/>
      <c r="D17" s="57"/>
      <c r="E17" s="84"/>
      <c r="F17" s="85"/>
      <c r="G17" s="84"/>
      <c r="H17" s="85"/>
      <c r="I17" s="84">
        <v>519215.99</v>
      </c>
      <c r="J17" s="86"/>
    </row>
    <row r="18" spans="1:10" ht="23.25" customHeight="1" x14ac:dyDescent="0.2">
      <c r="A18" s="190" t="s">
        <v>28</v>
      </c>
      <c r="B18" s="55" t="s">
        <v>28</v>
      </c>
      <c r="C18" s="56"/>
      <c r="D18" s="57"/>
      <c r="E18" s="84"/>
      <c r="F18" s="85"/>
      <c r="G18" s="84"/>
      <c r="H18" s="85"/>
      <c r="I18" s="84">
        <v>28517.91</v>
      </c>
      <c r="J18" s="86"/>
    </row>
    <row r="19" spans="1:10" ht="23.25" customHeight="1" x14ac:dyDescent="0.2">
      <c r="A19" s="190" t="s">
        <v>72</v>
      </c>
      <c r="B19" s="55" t="s">
        <v>29</v>
      </c>
      <c r="C19" s="56"/>
      <c r="D19" s="57"/>
      <c r="E19" s="84"/>
      <c r="F19" s="85"/>
      <c r="G19" s="84"/>
      <c r="H19" s="85"/>
      <c r="I19" s="84">
        <v>3847.98</v>
      </c>
      <c r="J19" s="86"/>
    </row>
    <row r="20" spans="1:10" ht="23.25" customHeight="1" x14ac:dyDescent="0.2">
      <c r="A20" s="190" t="s">
        <v>73</v>
      </c>
      <c r="B20" s="55" t="s">
        <v>30</v>
      </c>
      <c r="C20" s="56"/>
      <c r="D20" s="57"/>
      <c r="E20" s="84"/>
      <c r="F20" s="85"/>
      <c r="G20" s="84"/>
      <c r="H20" s="85"/>
      <c r="I20" s="84">
        <v>0</v>
      </c>
      <c r="J20" s="86"/>
    </row>
    <row r="21" spans="1:10" ht="23.25" customHeight="1" x14ac:dyDescent="0.2">
      <c r="A21" s="3"/>
      <c r="B21" s="72" t="s">
        <v>31</v>
      </c>
      <c r="C21" s="73"/>
      <c r="D21" s="74"/>
      <c r="E21" s="87"/>
      <c r="F21" s="104"/>
      <c r="G21" s="87"/>
      <c r="H21" s="104"/>
      <c r="I21" s="87">
        <f>SUM(I16:J20)</f>
        <v>571617.99</v>
      </c>
      <c r="J21" s="88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/>
      <c r="B23" s="55" t="s">
        <v>13</v>
      </c>
      <c r="C23" s="56"/>
      <c r="D23" s="57"/>
      <c r="E23" s="58">
        <v>15</v>
      </c>
      <c r="F23" s="59" t="s">
        <v>0</v>
      </c>
      <c r="G23" s="82">
        <v>0</v>
      </c>
      <c r="H23" s="83"/>
      <c r="I23" s="83"/>
      <c r="J23" s="60" t="str">
        <f t="shared" ref="J23:J28" si="0">Mena</f>
        <v>CZK</v>
      </c>
    </row>
    <row r="24" spans="1:10" ht="23.25" hidden="1" customHeight="1" x14ac:dyDescent="0.2">
      <c r="A24" s="3"/>
      <c r="B24" s="55" t="s">
        <v>14</v>
      </c>
      <c r="C24" s="56"/>
      <c r="D24" s="57"/>
      <c r="E24" s="58">
        <f>SazbaDPH1</f>
        <v>15</v>
      </c>
      <c r="F24" s="59" t="s">
        <v>0</v>
      </c>
      <c r="G24" s="80">
        <v>0</v>
      </c>
      <c r="H24" s="81"/>
      <c r="I24" s="81"/>
      <c r="J24" s="60" t="str">
        <f t="shared" si="0"/>
        <v>CZK</v>
      </c>
    </row>
    <row r="25" spans="1:10" ht="23.25" customHeight="1" x14ac:dyDescent="0.2">
      <c r="A25" s="3"/>
      <c r="B25" s="55" t="s">
        <v>15</v>
      </c>
      <c r="C25" s="56"/>
      <c r="D25" s="57"/>
      <c r="E25" s="58">
        <v>21</v>
      </c>
      <c r="F25" s="59" t="s">
        <v>0</v>
      </c>
      <c r="G25" s="82">
        <v>571617.99</v>
      </c>
      <c r="H25" s="83"/>
      <c r="I25" s="83"/>
      <c r="J25" s="60" t="str">
        <f t="shared" si="0"/>
        <v>CZK</v>
      </c>
    </row>
    <row r="26" spans="1:10" ht="23.25" hidden="1" customHeight="1" x14ac:dyDescent="0.2">
      <c r="A26" s="3"/>
      <c r="B26" s="47" t="s">
        <v>16</v>
      </c>
      <c r="C26" s="21"/>
      <c r="D26" s="17"/>
      <c r="E26" s="41">
        <f>SazbaDPH2</f>
        <v>21</v>
      </c>
      <c r="F26" s="42" t="s">
        <v>0</v>
      </c>
      <c r="G26" s="97">
        <v>120040</v>
      </c>
      <c r="H26" s="98"/>
      <c r="I26" s="98"/>
      <c r="J26" s="54" t="str">
        <f t="shared" si="0"/>
        <v>CZK</v>
      </c>
    </row>
    <row r="27" spans="1:10" ht="23.25" customHeight="1" thickBot="1" x14ac:dyDescent="0.25">
      <c r="A27" s="3"/>
      <c r="B27" s="46" t="s">
        <v>5</v>
      </c>
      <c r="C27" s="19"/>
      <c r="D27" s="22"/>
      <c r="E27" s="19"/>
      <c r="F27" s="20"/>
      <c r="G27" s="99">
        <v>0.01</v>
      </c>
      <c r="H27" s="99"/>
      <c r="I27" s="99"/>
      <c r="J27" s="61" t="str">
        <f t="shared" si="0"/>
        <v>CZK</v>
      </c>
    </row>
    <row r="28" spans="1:10" ht="27.75" customHeight="1" thickBot="1" x14ac:dyDescent="0.25">
      <c r="A28" s="3"/>
      <c r="B28" s="163" t="s">
        <v>25</v>
      </c>
      <c r="C28" s="164"/>
      <c r="D28" s="164"/>
      <c r="E28" s="165"/>
      <c r="F28" s="166"/>
      <c r="G28" s="167">
        <v>571618</v>
      </c>
      <c r="H28" s="168"/>
      <c r="I28" s="168"/>
      <c r="J28" s="169" t="str">
        <f t="shared" si="0"/>
        <v>CZK</v>
      </c>
    </row>
    <row r="29" spans="1:10" ht="27.75" hidden="1" customHeight="1" thickBot="1" x14ac:dyDescent="0.25">
      <c r="A29" s="3"/>
      <c r="B29" s="163" t="s">
        <v>37</v>
      </c>
      <c r="C29" s="170"/>
      <c r="D29" s="170"/>
      <c r="E29" s="170"/>
      <c r="F29" s="170"/>
      <c r="G29" s="167">
        <v>691658</v>
      </c>
      <c r="H29" s="167"/>
      <c r="I29" s="167"/>
      <c r="J29" s="171" t="s">
        <v>54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43535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89"/>
      <c r="E34" s="90"/>
      <c r="F34" s="29"/>
      <c r="G34" s="89"/>
      <c r="H34" s="90"/>
      <c r="I34" s="90"/>
      <c r="J34" s="36"/>
    </row>
    <row r="35" spans="1:10" ht="12.75" customHeight="1" x14ac:dyDescent="0.2">
      <c r="A35" s="3"/>
      <c r="B35" s="3"/>
      <c r="C35" s="4"/>
      <c r="D35" s="79" t="s">
        <v>2</v>
      </c>
      <c r="E35" s="79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0" t="s">
        <v>17</v>
      </c>
      <c r="C37" s="131"/>
      <c r="D37" s="131"/>
      <c r="E37" s="131"/>
      <c r="F37" s="132"/>
      <c r="G37" s="132"/>
      <c r="H37" s="132"/>
      <c r="I37" s="132"/>
      <c r="J37" s="131"/>
    </row>
    <row r="38" spans="1:10" ht="25.5" customHeight="1" x14ac:dyDescent="0.2">
      <c r="A38" s="129" t="s">
        <v>39</v>
      </c>
      <c r="B38" s="133" t="s">
        <v>18</v>
      </c>
      <c r="C38" s="134" t="s">
        <v>6</v>
      </c>
      <c r="D38" s="135"/>
      <c r="E38" s="135"/>
      <c r="F38" s="136" t="str">
        <f>B23</f>
        <v>Základ pro sníženou DPH</v>
      </c>
      <c r="G38" s="136" t="str">
        <f>B25</f>
        <v>Základ pro základní DPH</v>
      </c>
      <c r="H38" s="137" t="s">
        <v>19</v>
      </c>
      <c r="I38" s="138" t="s">
        <v>1</v>
      </c>
      <c r="J38" s="139" t="s">
        <v>0</v>
      </c>
    </row>
    <row r="39" spans="1:10" ht="25.5" hidden="1" customHeight="1" x14ac:dyDescent="0.2">
      <c r="A39" s="129">
        <v>1</v>
      </c>
      <c r="B39" s="140" t="s">
        <v>45</v>
      </c>
      <c r="C39" s="141"/>
      <c r="D39" s="142"/>
      <c r="E39" s="142"/>
      <c r="F39" s="143">
        <v>0</v>
      </c>
      <c r="G39" s="144">
        <v>571617.99</v>
      </c>
      <c r="H39" s="145"/>
      <c r="I39" s="146">
        <v>571617.99</v>
      </c>
      <c r="J39" s="147">
        <f>IF(CenaCelkemVypocet=0,"",I39/CenaCelkemVypocet*100)</f>
        <v>100</v>
      </c>
    </row>
    <row r="40" spans="1:10" ht="25.5" customHeight="1" x14ac:dyDescent="0.2">
      <c r="A40" s="129">
        <v>2</v>
      </c>
      <c r="B40" s="148" t="s">
        <v>46</v>
      </c>
      <c r="C40" s="149" t="s">
        <v>47</v>
      </c>
      <c r="D40" s="150"/>
      <c r="E40" s="150"/>
      <c r="F40" s="151">
        <v>0</v>
      </c>
      <c r="G40" s="152">
        <v>3847.98</v>
      </c>
      <c r="H40" s="152"/>
      <c r="I40" s="153">
        <v>3847.98</v>
      </c>
      <c r="J40" s="154">
        <f>IF(CenaCelkemVypocet=0,"",I40/CenaCelkemVypocet*100)</f>
        <v>0.67317335481341312</v>
      </c>
    </row>
    <row r="41" spans="1:10" ht="25.5" customHeight="1" x14ac:dyDescent="0.2">
      <c r="A41" s="129">
        <v>3</v>
      </c>
      <c r="B41" s="155" t="s">
        <v>48</v>
      </c>
      <c r="C41" s="141" t="s">
        <v>47</v>
      </c>
      <c r="D41" s="142"/>
      <c r="E41" s="142"/>
      <c r="F41" s="156">
        <v>0</v>
      </c>
      <c r="G41" s="145">
        <v>3847.98</v>
      </c>
      <c r="H41" s="145"/>
      <c r="I41" s="146">
        <v>3847.98</v>
      </c>
      <c r="J41" s="147">
        <f>IF(CenaCelkemVypocet=0,"",I41/CenaCelkemVypocet*100)</f>
        <v>0.67317335481341312</v>
      </c>
    </row>
    <row r="42" spans="1:10" ht="25.5" customHeight="1" x14ac:dyDescent="0.2">
      <c r="A42" s="129">
        <v>2</v>
      </c>
      <c r="B42" s="148" t="s">
        <v>49</v>
      </c>
      <c r="C42" s="149" t="s">
        <v>50</v>
      </c>
      <c r="D42" s="150"/>
      <c r="E42" s="150"/>
      <c r="F42" s="151">
        <v>0</v>
      </c>
      <c r="G42" s="152">
        <v>567770.01</v>
      </c>
      <c r="H42" s="152"/>
      <c r="I42" s="153">
        <v>567770.01</v>
      </c>
      <c r="J42" s="154">
        <f>IF(CenaCelkemVypocet=0,"",I42/CenaCelkemVypocet*100)</f>
        <v>99.3268266451866</v>
      </c>
    </row>
    <row r="43" spans="1:10" ht="25.5" customHeight="1" x14ac:dyDescent="0.2">
      <c r="A43" s="129">
        <v>3</v>
      </c>
      <c r="B43" s="155" t="s">
        <v>51</v>
      </c>
      <c r="C43" s="141" t="s">
        <v>52</v>
      </c>
      <c r="D43" s="142"/>
      <c r="E43" s="142"/>
      <c r="F43" s="156">
        <v>0</v>
      </c>
      <c r="G43" s="145">
        <v>567770.01</v>
      </c>
      <c r="H43" s="145"/>
      <c r="I43" s="146">
        <v>567770.01</v>
      </c>
      <c r="J43" s="147">
        <f>IF(CenaCelkemVypocet=0,"",I43/CenaCelkemVypocet*100)</f>
        <v>99.3268266451866</v>
      </c>
    </row>
    <row r="44" spans="1:10" ht="25.5" customHeight="1" x14ac:dyDescent="0.2">
      <c r="A44" s="129"/>
      <c r="B44" s="157" t="s">
        <v>53</v>
      </c>
      <c r="C44" s="158"/>
      <c r="D44" s="158"/>
      <c r="E44" s="158"/>
      <c r="F44" s="159">
        <f>SUMIF(A39:A43,"=1",F39:F43)</f>
        <v>0</v>
      </c>
      <c r="G44" s="160">
        <f>SUMIF(A39:A43,"=1",G39:G43)</f>
        <v>571617.99</v>
      </c>
      <c r="H44" s="160">
        <f>SUMIF(A39:A43,"=1",H39:H43)</f>
        <v>0</v>
      </c>
      <c r="I44" s="161">
        <f>SUMIF(A39:A43,"=1",I39:I43)</f>
        <v>571617.99</v>
      </c>
      <c r="J44" s="162">
        <f>SUMIF(A39:A43,"=1",J39:J43)</f>
        <v>100</v>
      </c>
    </row>
    <row r="48" spans="1:10" ht="15.75" x14ac:dyDescent="0.25">
      <c r="B48" s="172" t="s">
        <v>55</v>
      </c>
    </row>
    <row r="50" spans="1:10" ht="25.5" customHeight="1" x14ac:dyDescent="0.2">
      <c r="A50" s="173"/>
      <c r="B50" s="176" t="s">
        <v>18</v>
      </c>
      <c r="C50" s="176" t="s">
        <v>6</v>
      </c>
      <c r="D50" s="177"/>
      <c r="E50" s="177"/>
      <c r="F50" s="178" t="s">
        <v>56</v>
      </c>
      <c r="G50" s="178"/>
      <c r="H50" s="178"/>
      <c r="I50" s="178" t="s">
        <v>31</v>
      </c>
      <c r="J50" s="178" t="s">
        <v>0</v>
      </c>
    </row>
    <row r="51" spans="1:10" ht="25.5" customHeight="1" x14ac:dyDescent="0.2">
      <c r="A51" s="174"/>
      <c r="B51" s="179" t="s">
        <v>57</v>
      </c>
      <c r="C51" s="180" t="s">
        <v>58</v>
      </c>
      <c r="D51" s="181"/>
      <c r="E51" s="181"/>
      <c r="F51" s="188" t="s">
        <v>27</v>
      </c>
      <c r="G51" s="182"/>
      <c r="H51" s="182"/>
      <c r="I51" s="182">
        <v>116317</v>
      </c>
      <c r="J51" s="186">
        <f>IF(I59=0,"",I51/I59*100)</f>
        <v>20.348729752189922</v>
      </c>
    </row>
    <row r="52" spans="1:10" ht="25.5" customHeight="1" x14ac:dyDescent="0.2">
      <c r="A52" s="174"/>
      <c r="B52" s="179" t="s">
        <v>59</v>
      </c>
      <c r="C52" s="180" t="s">
        <v>60</v>
      </c>
      <c r="D52" s="181"/>
      <c r="E52" s="181"/>
      <c r="F52" s="188" t="s">
        <v>27</v>
      </c>
      <c r="G52" s="182"/>
      <c r="H52" s="182"/>
      <c r="I52" s="182">
        <v>98664.46</v>
      </c>
      <c r="J52" s="186">
        <f>IF(I59=0,"",I52/I59*100)</f>
        <v>17.260558926775555</v>
      </c>
    </row>
    <row r="53" spans="1:10" ht="25.5" customHeight="1" x14ac:dyDescent="0.2">
      <c r="A53" s="174"/>
      <c r="B53" s="179" t="s">
        <v>61</v>
      </c>
      <c r="C53" s="180" t="s">
        <v>62</v>
      </c>
      <c r="D53" s="181"/>
      <c r="E53" s="181"/>
      <c r="F53" s="188" t="s">
        <v>27</v>
      </c>
      <c r="G53" s="182"/>
      <c r="H53" s="182"/>
      <c r="I53" s="182">
        <v>288783.17</v>
      </c>
      <c r="J53" s="186">
        <f>IF(I59=0,"",I53/I59*100)</f>
        <v>50.520308151953017</v>
      </c>
    </row>
    <row r="54" spans="1:10" ht="25.5" customHeight="1" x14ac:dyDescent="0.2">
      <c r="A54" s="174"/>
      <c r="B54" s="179" t="s">
        <v>63</v>
      </c>
      <c r="C54" s="180" t="s">
        <v>64</v>
      </c>
      <c r="D54" s="181"/>
      <c r="E54" s="181"/>
      <c r="F54" s="188" t="s">
        <v>27</v>
      </c>
      <c r="G54" s="182"/>
      <c r="H54" s="182"/>
      <c r="I54" s="182">
        <v>10502.35</v>
      </c>
      <c r="J54" s="186">
        <f>IF(I59=0,"",I54/I59*100)</f>
        <v>1.8373022164680297</v>
      </c>
    </row>
    <row r="55" spans="1:10" ht="25.5" customHeight="1" x14ac:dyDescent="0.2">
      <c r="A55" s="174"/>
      <c r="B55" s="179" t="s">
        <v>65</v>
      </c>
      <c r="C55" s="180" t="s">
        <v>66</v>
      </c>
      <c r="D55" s="181"/>
      <c r="E55" s="181"/>
      <c r="F55" s="188" t="s">
        <v>27</v>
      </c>
      <c r="G55" s="182"/>
      <c r="H55" s="182"/>
      <c r="I55" s="182">
        <v>4949.01</v>
      </c>
      <c r="J55" s="186">
        <f>IF(I59=0,"",I55/I59*100)</f>
        <v>0.86578975584725748</v>
      </c>
    </row>
    <row r="56" spans="1:10" ht="25.5" customHeight="1" x14ac:dyDescent="0.2">
      <c r="A56" s="174"/>
      <c r="B56" s="179" t="s">
        <v>67</v>
      </c>
      <c r="C56" s="180" t="s">
        <v>68</v>
      </c>
      <c r="D56" s="181"/>
      <c r="E56" s="181"/>
      <c r="F56" s="188" t="s">
        <v>28</v>
      </c>
      <c r="G56" s="182"/>
      <c r="H56" s="182"/>
      <c r="I56" s="182">
        <v>28517.91</v>
      </c>
      <c r="J56" s="186">
        <f>IF(I59=0,"",I56/I59*100)</f>
        <v>4.9889804902746322</v>
      </c>
    </row>
    <row r="57" spans="1:10" ht="25.5" customHeight="1" x14ac:dyDescent="0.2">
      <c r="A57" s="174"/>
      <c r="B57" s="179" t="s">
        <v>69</v>
      </c>
      <c r="C57" s="180" t="s">
        <v>70</v>
      </c>
      <c r="D57" s="181"/>
      <c r="E57" s="181"/>
      <c r="F57" s="188" t="s">
        <v>71</v>
      </c>
      <c r="G57" s="182"/>
      <c r="H57" s="182"/>
      <c r="I57" s="182">
        <v>20036.11</v>
      </c>
      <c r="J57" s="186">
        <f>IF(I59=0,"",I57/I59*100)</f>
        <v>3.5051573516781724</v>
      </c>
    </row>
    <row r="58" spans="1:10" ht="25.5" customHeight="1" x14ac:dyDescent="0.2">
      <c r="A58" s="174"/>
      <c r="B58" s="179" t="s">
        <v>72</v>
      </c>
      <c r="C58" s="180" t="s">
        <v>29</v>
      </c>
      <c r="D58" s="181"/>
      <c r="E58" s="181"/>
      <c r="F58" s="188" t="s">
        <v>72</v>
      </c>
      <c r="G58" s="182"/>
      <c r="H58" s="182"/>
      <c r="I58" s="182">
        <v>3847.98</v>
      </c>
      <c r="J58" s="186">
        <f>IF(I59=0,"",I58/I59*100)</f>
        <v>0.67317335481341312</v>
      </c>
    </row>
    <row r="59" spans="1:10" ht="25.5" customHeight="1" x14ac:dyDescent="0.2">
      <c r="A59" s="175"/>
      <c r="B59" s="183" t="s">
        <v>1</v>
      </c>
      <c r="C59" s="183"/>
      <c r="D59" s="184"/>
      <c r="E59" s="184"/>
      <c r="F59" s="189"/>
      <c r="G59" s="185"/>
      <c r="H59" s="185"/>
      <c r="I59" s="185">
        <f>SUM(I51:I58)</f>
        <v>571617.99</v>
      </c>
      <c r="J59" s="187">
        <f>SUM(J51:J58)</f>
        <v>100.00000000000001</v>
      </c>
    </row>
    <row r="60" spans="1:10" x14ac:dyDescent="0.2">
      <c r="F60" s="127"/>
      <c r="G60" s="126"/>
      <c r="H60" s="127"/>
      <c r="I60" s="126"/>
      <c r="J60" s="128"/>
    </row>
    <row r="61" spans="1:10" x14ac:dyDescent="0.2">
      <c r="F61" s="127"/>
      <c r="G61" s="126"/>
      <c r="H61" s="127"/>
      <c r="I61" s="126"/>
      <c r="J61" s="128"/>
    </row>
    <row r="62" spans="1:10" x14ac:dyDescent="0.2">
      <c r="F62" s="127"/>
      <c r="G62" s="126"/>
      <c r="H62" s="127"/>
      <c r="I62" s="126"/>
      <c r="J62" s="12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C55:E55"/>
    <mergeCell ref="C56:E56"/>
    <mergeCell ref="C57:E57"/>
    <mergeCell ref="C58:E58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5" t="s">
        <v>7</v>
      </c>
      <c r="B1" s="105"/>
      <c r="C1" s="106"/>
      <c r="D1" s="105"/>
      <c r="E1" s="105"/>
      <c r="F1" s="105"/>
      <c r="G1" s="105"/>
    </row>
    <row r="2" spans="1:7" ht="24.95" customHeight="1" x14ac:dyDescent="0.2">
      <c r="A2" s="76" t="s">
        <v>8</v>
      </c>
      <c r="B2" s="75"/>
      <c r="C2" s="107"/>
      <c r="D2" s="107"/>
      <c r="E2" s="107"/>
      <c r="F2" s="107"/>
      <c r="G2" s="108"/>
    </row>
    <row r="3" spans="1:7" ht="24.95" customHeight="1" x14ac:dyDescent="0.2">
      <c r="A3" s="76" t="s">
        <v>9</v>
      </c>
      <c r="B3" s="75"/>
      <c r="C3" s="107"/>
      <c r="D3" s="107"/>
      <c r="E3" s="107"/>
      <c r="F3" s="107"/>
      <c r="G3" s="108"/>
    </row>
    <row r="4" spans="1:7" ht="24.95" customHeight="1" x14ac:dyDescent="0.2">
      <c r="A4" s="76" t="s">
        <v>10</v>
      </c>
      <c r="B4" s="75"/>
      <c r="C4" s="107"/>
      <c r="D4" s="107"/>
      <c r="E4" s="107"/>
      <c r="F4" s="107"/>
      <c r="G4" s="108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7</v>
      </c>
      <c r="B1" s="192"/>
      <c r="C1" s="192"/>
      <c r="D1" s="192"/>
      <c r="E1" s="192"/>
      <c r="F1" s="192"/>
      <c r="G1" s="192"/>
      <c r="AG1" t="s">
        <v>74</v>
      </c>
    </row>
    <row r="2" spans="1:60" ht="24.95" customHeight="1" x14ac:dyDescent="0.2">
      <c r="A2" s="193" t="s">
        <v>8</v>
      </c>
      <c r="B2" s="75" t="s">
        <v>43</v>
      </c>
      <c r="C2" s="196" t="s">
        <v>44</v>
      </c>
      <c r="D2" s="194"/>
      <c r="E2" s="194"/>
      <c r="F2" s="194"/>
      <c r="G2" s="195"/>
      <c r="AG2" t="s">
        <v>75</v>
      </c>
    </row>
    <row r="3" spans="1:60" ht="24.95" customHeight="1" x14ac:dyDescent="0.2">
      <c r="A3" s="193" t="s">
        <v>9</v>
      </c>
      <c r="B3" s="75" t="s">
        <v>46</v>
      </c>
      <c r="C3" s="196" t="s">
        <v>47</v>
      </c>
      <c r="D3" s="194"/>
      <c r="E3" s="194"/>
      <c r="F3" s="194"/>
      <c r="G3" s="195"/>
      <c r="AC3" s="125" t="s">
        <v>75</v>
      </c>
      <c r="AG3" t="s">
        <v>76</v>
      </c>
    </row>
    <row r="4" spans="1:60" ht="24.95" customHeight="1" x14ac:dyDescent="0.2">
      <c r="A4" s="197" t="s">
        <v>10</v>
      </c>
      <c r="B4" s="198" t="s">
        <v>48</v>
      </c>
      <c r="C4" s="199" t="s">
        <v>47</v>
      </c>
      <c r="D4" s="200"/>
      <c r="E4" s="200"/>
      <c r="F4" s="200"/>
      <c r="G4" s="201"/>
      <c r="AG4" t="s">
        <v>77</v>
      </c>
    </row>
    <row r="5" spans="1:60" x14ac:dyDescent="0.2">
      <c r="D5" s="191"/>
    </row>
    <row r="6" spans="1:60" ht="38.25" x14ac:dyDescent="0.2">
      <c r="A6" s="203" t="s">
        <v>78</v>
      </c>
      <c r="B6" s="205" t="s">
        <v>79</v>
      </c>
      <c r="C6" s="205" t="s">
        <v>80</v>
      </c>
      <c r="D6" s="204" t="s">
        <v>81</v>
      </c>
      <c r="E6" s="203" t="s">
        <v>82</v>
      </c>
      <c r="F6" s="202" t="s">
        <v>83</v>
      </c>
      <c r="G6" s="203" t="s">
        <v>31</v>
      </c>
      <c r="H6" s="206" t="s">
        <v>32</v>
      </c>
      <c r="I6" s="206" t="s">
        <v>84</v>
      </c>
      <c r="J6" s="206" t="s">
        <v>33</v>
      </c>
      <c r="K6" s="206" t="s">
        <v>85</v>
      </c>
      <c r="L6" s="206" t="s">
        <v>86</v>
      </c>
      <c r="M6" s="206" t="s">
        <v>87</v>
      </c>
      <c r="N6" s="206" t="s">
        <v>88</v>
      </c>
      <c r="O6" s="206" t="s">
        <v>89</v>
      </c>
      <c r="P6" s="206" t="s">
        <v>90</v>
      </c>
      <c r="Q6" s="206" t="s">
        <v>91</v>
      </c>
      <c r="R6" s="206" t="s">
        <v>92</v>
      </c>
      <c r="S6" s="206" t="s">
        <v>93</v>
      </c>
      <c r="T6" s="206" t="s">
        <v>94</v>
      </c>
      <c r="U6" s="206" t="s">
        <v>95</v>
      </c>
      <c r="V6" s="206" t="s">
        <v>96</v>
      </c>
      <c r="W6" s="206" t="s">
        <v>97</v>
      </c>
      <c r="X6" s="206" t="s">
        <v>98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12" t="s">
        <v>99</v>
      </c>
      <c r="B8" s="213" t="s">
        <v>72</v>
      </c>
      <c r="C8" s="230" t="s">
        <v>29</v>
      </c>
      <c r="D8" s="214"/>
      <c r="E8" s="215"/>
      <c r="F8" s="216"/>
      <c r="G8" s="217">
        <f>SUMIF(AG9:AG11,"&lt;&gt;NOR",G9:G11)</f>
        <v>3847.9800000000005</v>
      </c>
      <c r="H8" s="211"/>
      <c r="I8" s="211">
        <f>SUM(I9:I11)</f>
        <v>0</v>
      </c>
      <c r="J8" s="211"/>
      <c r="K8" s="211">
        <f>SUM(K9:K11)</f>
        <v>3847.9800000000005</v>
      </c>
      <c r="L8" s="211"/>
      <c r="M8" s="211">
        <f>SUM(M9:M11)</f>
        <v>4656.0558000000001</v>
      </c>
      <c r="N8" s="211"/>
      <c r="O8" s="211">
        <f>SUM(O9:O11)</f>
        <v>0</v>
      </c>
      <c r="P8" s="211"/>
      <c r="Q8" s="211">
        <f>SUM(Q9:Q11)</f>
        <v>0</v>
      </c>
      <c r="R8" s="211"/>
      <c r="S8" s="211"/>
      <c r="T8" s="211"/>
      <c r="U8" s="211"/>
      <c r="V8" s="211">
        <f>SUM(V9:V11)</f>
        <v>0</v>
      </c>
      <c r="W8" s="211"/>
      <c r="X8" s="211"/>
      <c r="AG8" t="s">
        <v>100</v>
      </c>
    </row>
    <row r="9" spans="1:60" outlineLevel="1" x14ac:dyDescent="0.2">
      <c r="A9" s="224">
        <v>1</v>
      </c>
      <c r="B9" s="225" t="s">
        <v>101</v>
      </c>
      <c r="C9" s="231" t="s">
        <v>102</v>
      </c>
      <c r="D9" s="226" t="s">
        <v>103</v>
      </c>
      <c r="E9" s="227">
        <v>1</v>
      </c>
      <c r="F9" s="228">
        <v>2750.03</v>
      </c>
      <c r="G9" s="229">
        <f>ROUND(E9*F9,2)</f>
        <v>2750.03</v>
      </c>
      <c r="H9" s="210">
        <v>0</v>
      </c>
      <c r="I9" s="210">
        <f>ROUND(E9*H9,2)</f>
        <v>0</v>
      </c>
      <c r="J9" s="210">
        <v>2750.03</v>
      </c>
      <c r="K9" s="210">
        <f>ROUND(E9*J9,2)</f>
        <v>2750.03</v>
      </c>
      <c r="L9" s="210">
        <v>21</v>
      </c>
      <c r="M9" s="210">
        <f>G9*(1+L9/100)</f>
        <v>3327.5363000000002</v>
      </c>
      <c r="N9" s="210">
        <v>0</v>
      </c>
      <c r="O9" s="210">
        <f>ROUND(E9*N9,2)</f>
        <v>0</v>
      </c>
      <c r="P9" s="210">
        <v>0</v>
      </c>
      <c r="Q9" s="210">
        <f>ROUND(E9*P9,2)</f>
        <v>0</v>
      </c>
      <c r="R9" s="210"/>
      <c r="S9" s="210" t="s">
        <v>104</v>
      </c>
      <c r="T9" s="210" t="s">
        <v>105</v>
      </c>
      <c r="U9" s="210">
        <v>0</v>
      </c>
      <c r="V9" s="210">
        <f>ROUND(E9*U9,2)</f>
        <v>0</v>
      </c>
      <c r="W9" s="210"/>
      <c r="X9" s="210" t="s">
        <v>106</v>
      </c>
      <c r="Y9" s="207"/>
      <c r="Z9" s="207"/>
      <c r="AA9" s="207"/>
      <c r="AB9" s="207"/>
      <c r="AC9" s="207"/>
      <c r="AD9" s="207"/>
      <c r="AE9" s="207"/>
      <c r="AF9" s="207"/>
      <c r="AG9" s="207" t="s">
        <v>107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24">
        <v>2</v>
      </c>
      <c r="B10" s="225" t="s">
        <v>108</v>
      </c>
      <c r="C10" s="231" t="s">
        <v>109</v>
      </c>
      <c r="D10" s="226" t="s">
        <v>103</v>
      </c>
      <c r="E10" s="227">
        <v>1</v>
      </c>
      <c r="F10" s="228">
        <v>0</v>
      </c>
      <c r="G10" s="229">
        <f>ROUND(E10*F10,2)</f>
        <v>0</v>
      </c>
      <c r="H10" s="210">
        <v>0</v>
      </c>
      <c r="I10" s="210">
        <f>ROUND(E10*H10,2)</f>
        <v>0</v>
      </c>
      <c r="J10" s="210">
        <v>0</v>
      </c>
      <c r="K10" s="210">
        <f>ROUND(E10*J10,2)</f>
        <v>0</v>
      </c>
      <c r="L10" s="210">
        <v>15</v>
      </c>
      <c r="M10" s="210">
        <f>G10*(1+L10/100)</f>
        <v>0</v>
      </c>
      <c r="N10" s="210">
        <v>0</v>
      </c>
      <c r="O10" s="210">
        <f>ROUND(E10*N10,2)</f>
        <v>0</v>
      </c>
      <c r="P10" s="210">
        <v>0</v>
      </c>
      <c r="Q10" s="210">
        <f>ROUND(E10*P10,2)</f>
        <v>0</v>
      </c>
      <c r="R10" s="210"/>
      <c r="S10" s="210" t="s">
        <v>104</v>
      </c>
      <c r="T10" s="210" t="s">
        <v>110</v>
      </c>
      <c r="U10" s="210">
        <v>0</v>
      </c>
      <c r="V10" s="210">
        <f>ROUND(E10*U10,2)</f>
        <v>0</v>
      </c>
      <c r="W10" s="210"/>
      <c r="X10" s="210" t="s">
        <v>106</v>
      </c>
      <c r="Y10" s="207"/>
      <c r="Z10" s="207"/>
      <c r="AA10" s="207"/>
      <c r="AB10" s="207"/>
      <c r="AC10" s="207"/>
      <c r="AD10" s="207"/>
      <c r="AE10" s="207"/>
      <c r="AF10" s="207"/>
      <c r="AG10" s="207" t="s">
        <v>107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18">
        <v>3</v>
      </c>
      <c r="B11" s="219" t="s">
        <v>111</v>
      </c>
      <c r="C11" s="232" t="s">
        <v>112</v>
      </c>
      <c r="D11" s="220" t="s">
        <v>103</v>
      </c>
      <c r="E11" s="221">
        <v>1</v>
      </c>
      <c r="F11" s="222">
        <v>1097.95</v>
      </c>
      <c r="G11" s="223">
        <f>ROUND(E11*F11,2)</f>
        <v>1097.95</v>
      </c>
      <c r="H11" s="210">
        <v>0</v>
      </c>
      <c r="I11" s="210">
        <f>ROUND(E11*H11,2)</f>
        <v>0</v>
      </c>
      <c r="J11" s="210">
        <v>1097.95</v>
      </c>
      <c r="K11" s="210">
        <f>ROUND(E11*J11,2)</f>
        <v>1097.95</v>
      </c>
      <c r="L11" s="210">
        <v>21</v>
      </c>
      <c r="M11" s="210">
        <f>G11*(1+L11/100)</f>
        <v>1328.5195000000001</v>
      </c>
      <c r="N11" s="210">
        <v>0</v>
      </c>
      <c r="O11" s="210">
        <f>ROUND(E11*N11,2)</f>
        <v>0</v>
      </c>
      <c r="P11" s="210">
        <v>0</v>
      </c>
      <c r="Q11" s="210">
        <f>ROUND(E11*P11,2)</f>
        <v>0</v>
      </c>
      <c r="R11" s="210"/>
      <c r="S11" s="210" t="s">
        <v>104</v>
      </c>
      <c r="T11" s="210" t="s">
        <v>105</v>
      </c>
      <c r="U11" s="210">
        <v>0</v>
      </c>
      <c r="V11" s="210">
        <f>ROUND(E11*U11,2)</f>
        <v>0</v>
      </c>
      <c r="W11" s="210"/>
      <c r="X11" s="210" t="s">
        <v>106</v>
      </c>
      <c r="Y11" s="207"/>
      <c r="Z11" s="207"/>
      <c r="AA11" s="207"/>
      <c r="AB11" s="207"/>
      <c r="AC11" s="207"/>
      <c r="AD11" s="207"/>
      <c r="AE11" s="207"/>
      <c r="AF11" s="207"/>
      <c r="AG11" s="207" t="s">
        <v>107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x14ac:dyDescent="0.2">
      <c r="A12" s="5"/>
      <c r="B12" s="6"/>
      <c r="C12" s="233"/>
      <c r="D12" s="8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AE12">
        <v>15</v>
      </c>
      <c r="AF12">
        <v>21</v>
      </c>
    </row>
    <row r="13" spans="1:60" x14ac:dyDescent="0.2">
      <c r="C13" s="234"/>
      <c r="D13" s="191"/>
      <c r="AG13" t="s">
        <v>113</v>
      </c>
    </row>
    <row r="14" spans="1:60" x14ac:dyDescent="0.2">
      <c r="D14" s="191"/>
    </row>
    <row r="15" spans="1:60" x14ac:dyDescent="0.2">
      <c r="D15" s="191"/>
    </row>
    <row r="16" spans="1:60" x14ac:dyDescent="0.2">
      <c r="D16" s="191"/>
    </row>
    <row r="17" spans="4:4" x14ac:dyDescent="0.2">
      <c r="D17" s="191"/>
    </row>
    <row r="18" spans="4:4" x14ac:dyDescent="0.2">
      <c r="D18" s="191"/>
    </row>
    <row r="19" spans="4:4" x14ac:dyDescent="0.2">
      <c r="D19" s="191"/>
    </row>
    <row r="20" spans="4:4" x14ac:dyDescent="0.2">
      <c r="D20" s="191"/>
    </row>
    <row r="21" spans="4:4" x14ac:dyDescent="0.2">
      <c r="D21" s="191"/>
    </row>
    <row r="22" spans="4:4" x14ac:dyDescent="0.2">
      <c r="D22" s="191"/>
    </row>
    <row r="23" spans="4:4" x14ac:dyDescent="0.2">
      <c r="D23" s="191"/>
    </row>
    <row r="24" spans="4:4" x14ac:dyDescent="0.2">
      <c r="D24" s="191"/>
    </row>
    <row r="25" spans="4:4" x14ac:dyDescent="0.2">
      <c r="D25" s="191"/>
    </row>
    <row r="26" spans="4:4" x14ac:dyDescent="0.2">
      <c r="D26" s="191"/>
    </row>
    <row r="27" spans="4:4" x14ac:dyDescent="0.2">
      <c r="D27" s="191"/>
    </row>
    <row r="28" spans="4:4" x14ac:dyDescent="0.2">
      <c r="D28" s="191"/>
    </row>
    <row r="29" spans="4:4" x14ac:dyDescent="0.2">
      <c r="D29" s="191"/>
    </row>
    <row r="30" spans="4:4" x14ac:dyDescent="0.2">
      <c r="D30" s="191"/>
    </row>
    <row r="31" spans="4:4" x14ac:dyDescent="0.2">
      <c r="D31" s="191"/>
    </row>
    <row r="32" spans="4:4" x14ac:dyDescent="0.2">
      <c r="D32" s="191"/>
    </row>
    <row r="33" spans="4:4" x14ac:dyDescent="0.2">
      <c r="D33" s="191"/>
    </row>
    <row r="34" spans="4:4" x14ac:dyDescent="0.2">
      <c r="D34" s="191"/>
    </row>
    <row r="35" spans="4:4" x14ac:dyDescent="0.2">
      <c r="D35" s="191"/>
    </row>
    <row r="36" spans="4:4" x14ac:dyDescent="0.2">
      <c r="D36" s="191"/>
    </row>
    <row r="37" spans="4:4" x14ac:dyDescent="0.2">
      <c r="D37" s="191"/>
    </row>
    <row r="38" spans="4:4" x14ac:dyDescent="0.2">
      <c r="D38" s="191"/>
    </row>
    <row r="39" spans="4:4" x14ac:dyDescent="0.2">
      <c r="D39" s="191"/>
    </row>
    <row r="40" spans="4:4" x14ac:dyDescent="0.2">
      <c r="D40" s="191"/>
    </row>
    <row r="41" spans="4:4" x14ac:dyDescent="0.2">
      <c r="D41" s="191"/>
    </row>
    <row r="42" spans="4:4" x14ac:dyDescent="0.2">
      <c r="D42" s="191"/>
    </row>
    <row r="43" spans="4:4" x14ac:dyDescent="0.2">
      <c r="D43" s="191"/>
    </row>
    <row r="44" spans="4:4" x14ac:dyDescent="0.2">
      <c r="D44" s="191"/>
    </row>
    <row r="45" spans="4:4" x14ac:dyDescent="0.2">
      <c r="D45" s="191"/>
    </row>
    <row r="46" spans="4:4" x14ac:dyDescent="0.2">
      <c r="D46" s="191"/>
    </row>
    <row r="47" spans="4:4" x14ac:dyDescent="0.2">
      <c r="D47" s="191"/>
    </row>
    <row r="48" spans="4:4" x14ac:dyDescent="0.2">
      <c r="D48" s="191"/>
    </row>
    <row r="49" spans="4:4" x14ac:dyDescent="0.2">
      <c r="D49" s="191"/>
    </row>
    <row r="50" spans="4:4" x14ac:dyDescent="0.2">
      <c r="D50" s="191"/>
    </row>
    <row r="51" spans="4:4" x14ac:dyDescent="0.2">
      <c r="D51" s="191"/>
    </row>
    <row r="52" spans="4:4" x14ac:dyDescent="0.2">
      <c r="D52" s="191"/>
    </row>
    <row r="53" spans="4:4" x14ac:dyDescent="0.2">
      <c r="D53" s="191"/>
    </row>
    <row r="54" spans="4:4" x14ac:dyDescent="0.2">
      <c r="D54" s="191"/>
    </row>
    <row r="55" spans="4:4" x14ac:dyDescent="0.2">
      <c r="D55" s="191"/>
    </row>
    <row r="56" spans="4:4" x14ac:dyDescent="0.2">
      <c r="D56" s="191"/>
    </row>
    <row r="57" spans="4:4" x14ac:dyDescent="0.2">
      <c r="D57" s="191"/>
    </row>
    <row r="58" spans="4:4" x14ac:dyDescent="0.2">
      <c r="D58" s="191"/>
    </row>
    <row r="59" spans="4:4" x14ac:dyDescent="0.2">
      <c r="D59" s="191"/>
    </row>
    <row r="60" spans="4:4" x14ac:dyDescent="0.2">
      <c r="D60" s="191"/>
    </row>
    <row r="61" spans="4:4" x14ac:dyDescent="0.2">
      <c r="D61" s="191"/>
    </row>
    <row r="62" spans="4:4" x14ac:dyDescent="0.2">
      <c r="D62" s="191"/>
    </row>
    <row r="63" spans="4:4" x14ac:dyDescent="0.2">
      <c r="D63" s="191"/>
    </row>
    <row r="64" spans="4:4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7</v>
      </c>
      <c r="B1" s="192"/>
      <c r="C1" s="192"/>
      <c r="D1" s="192"/>
      <c r="E1" s="192"/>
      <c r="F1" s="192"/>
      <c r="G1" s="192"/>
      <c r="AG1" t="s">
        <v>74</v>
      </c>
    </row>
    <row r="2" spans="1:60" ht="24.95" customHeight="1" x14ac:dyDescent="0.2">
      <c r="A2" s="193" t="s">
        <v>8</v>
      </c>
      <c r="B2" s="75" t="s">
        <v>43</v>
      </c>
      <c r="C2" s="196" t="s">
        <v>44</v>
      </c>
      <c r="D2" s="194"/>
      <c r="E2" s="194"/>
      <c r="F2" s="194"/>
      <c r="G2" s="195"/>
      <c r="AG2" t="s">
        <v>75</v>
      </c>
    </row>
    <row r="3" spans="1:60" ht="24.95" customHeight="1" x14ac:dyDescent="0.2">
      <c r="A3" s="193" t="s">
        <v>9</v>
      </c>
      <c r="B3" s="75" t="s">
        <v>49</v>
      </c>
      <c r="C3" s="196" t="s">
        <v>50</v>
      </c>
      <c r="D3" s="194"/>
      <c r="E3" s="194"/>
      <c r="F3" s="194"/>
      <c r="G3" s="195"/>
      <c r="AC3" s="125" t="s">
        <v>75</v>
      </c>
      <c r="AG3" t="s">
        <v>76</v>
      </c>
    </row>
    <row r="4" spans="1:60" ht="24.95" customHeight="1" x14ac:dyDescent="0.2">
      <c r="A4" s="197" t="s">
        <v>10</v>
      </c>
      <c r="B4" s="198" t="s">
        <v>51</v>
      </c>
      <c r="C4" s="199" t="s">
        <v>52</v>
      </c>
      <c r="D4" s="200"/>
      <c r="E4" s="200"/>
      <c r="F4" s="200"/>
      <c r="G4" s="201"/>
      <c r="AG4" t="s">
        <v>77</v>
      </c>
    </row>
    <row r="5" spans="1:60" x14ac:dyDescent="0.2">
      <c r="D5" s="191"/>
    </row>
    <row r="6" spans="1:60" ht="38.25" x14ac:dyDescent="0.2">
      <c r="A6" s="203" t="s">
        <v>78</v>
      </c>
      <c r="B6" s="205" t="s">
        <v>79</v>
      </c>
      <c r="C6" s="205" t="s">
        <v>80</v>
      </c>
      <c r="D6" s="204" t="s">
        <v>81</v>
      </c>
      <c r="E6" s="203" t="s">
        <v>82</v>
      </c>
      <c r="F6" s="202" t="s">
        <v>83</v>
      </c>
      <c r="G6" s="203" t="s">
        <v>31</v>
      </c>
      <c r="H6" s="206" t="s">
        <v>32</v>
      </c>
      <c r="I6" s="206" t="s">
        <v>84</v>
      </c>
      <c r="J6" s="206" t="s">
        <v>33</v>
      </c>
      <c r="K6" s="206" t="s">
        <v>85</v>
      </c>
      <c r="L6" s="206" t="s">
        <v>86</v>
      </c>
      <c r="M6" s="206" t="s">
        <v>87</v>
      </c>
      <c r="N6" s="206" t="s">
        <v>88</v>
      </c>
      <c r="O6" s="206" t="s">
        <v>89</v>
      </c>
      <c r="P6" s="206" t="s">
        <v>90</v>
      </c>
      <c r="Q6" s="206" t="s">
        <v>91</v>
      </c>
      <c r="R6" s="206" t="s">
        <v>92</v>
      </c>
      <c r="S6" s="206" t="s">
        <v>93</v>
      </c>
      <c r="T6" s="206" t="s">
        <v>94</v>
      </c>
      <c r="U6" s="206" t="s">
        <v>95</v>
      </c>
      <c r="V6" s="206" t="s">
        <v>96</v>
      </c>
      <c r="W6" s="206" t="s">
        <v>97</v>
      </c>
      <c r="X6" s="206" t="s">
        <v>98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12" t="s">
        <v>99</v>
      </c>
      <c r="B8" s="213" t="s">
        <v>57</v>
      </c>
      <c r="C8" s="230" t="s">
        <v>58</v>
      </c>
      <c r="D8" s="214"/>
      <c r="E8" s="215"/>
      <c r="F8" s="216"/>
      <c r="G8" s="217">
        <f>SUMIF(AG9:AG25,"&lt;&gt;NOR",G9:G25)</f>
        <v>116317.01000000002</v>
      </c>
      <c r="H8" s="211"/>
      <c r="I8" s="211">
        <f>SUM(I9:I25)</f>
        <v>40803.46</v>
      </c>
      <c r="J8" s="211"/>
      <c r="K8" s="211">
        <f>SUM(K9:K25)</f>
        <v>75513.540000000008</v>
      </c>
      <c r="L8" s="211"/>
      <c r="M8" s="211">
        <f>SUM(M9:M25)</f>
        <v>140743.5821</v>
      </c>
      <c r="N8" s="211"/>
      <c r="O8" s="211">
        <f>SUM(O9:O25)</f>
        <v>3.3200000000000003</v>
      </c>
      <c r="P8" s="211"/>
      <c r="Q8" s="211">
        <f>SUM(Q9:Q25)</f>
        <v>1.54</v>
      </c>
      <c r="R8" s="211"/>
      <c r="S8" s="211"/>
      <c r="T8" s="211"/>
      <c r="U8" s="211"/>
      <c r="V8" s="211">
        <f>SUM(V9:V25)</f>
        <v>148.43</v>
      </c>
      <c r="W8" s="211"/>
      <c r="X8" s="211"/>
      <c r="AG8" t="s">
        <v>100</v>
      </c>
    </row>
    <row r="9" spans="1:60" ht="22.5" outlineLevel="1" x14ac:dyDescent="0.2">
      <c r="A9" s="224">
        <v>1</v>
      </c>
      <c r="B9" s="225" t="s">
        <v>114</v>
      </c>
      <c r="C9" s="231" t="s">
        <v>115</v>
      </c>
      <c r="D9" s="226" t="s">
        <v>116</v>
      </c>
      <c r="E9" s="227">
        <v>64.400000000000006</v>
      </c>
      <c r="F9" s="228">
        <v>202</v>
      </c>
      <c r="G9" s="229">
        <f>ROUND(E9*F9,2)</f>
        <v>13008.8</v>
      </c>
      <c r="H9" s="210">
        <v>106.37</v>
      </c>
      <c r="I9" s="210">
        <f>ROUND(E9*H9,2)</f>
        <v>6850.23</v>
      </c>
      <c r="J9" s="210">
        <v>95.63</v>
      </c>
      <c r="K9" s="210">
        <f>ROUND(E9*J9,2)</f>
        <v>6158.57</v>
      </c>
      <c r="L9" s="210">
        <v>21</v>
      </c>
      <c r="M9" s="210">
        <f>G9*(1+L9/100)</f>
        <v>15740.647999999999</v>
      </c>
      <c r="N9" s="210">
        <v>8.9099999999999995E-3</v>
      </c>
      <c r="O9" s="210">
        <f>ROUND(E9*N9,2)</f>
        <v>0.56999999999999995</v>
      </c>
      <c r="P9" s="210">
        <v>0</v>
      </c>
      <c r="Q9" s="210">
        <f>ROUND(E9*P9,2)</f>
        <v>0</v>
      </c>
      <c r="R9" s="210"/>
      <c r="S9" s="210" t="s">
        <v>104</v>
      </c>
      <c r="T9" s="210" t="s">
        <v>110</v>
      </c>
      <c r="U9" s="210">
        <v>0.32700000000000001</v>
      </c>
      <c r="V9" s="210">
        <f>ROUND(E9*U9,2)</f>
        <v>21.06</v>
      </c>
      <c r="W9" s="210"/>
      <c r="X9" s="210" t="s">
        <v>117</v>
      </c>
      <c r="Y9" s="207"/>
      <c r="Z9" s="207"/>
      <c r="AA9" s="207"/>
      <c r="AB9" s="207"/>
      <c r="AC9" s="207"/>
      <c r="AD9" s="207"/>
      <c r="AE9" s="207"/>
      <c r="AF9" s="207"/>
      <c r="AG9" s="207" t="s">
        <v>118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ht="22.5" outlineLevel="1" x14ac:dyDescent="0.2">
      <c r="A10" s="224">
        <v>2</v>
      </c>
      <c r="B10" s="225" t="s">
        <v>119</v>
      </c>
      <c r="C10" s="231" t="s">
        <v>120</v>
      </c>
      <c r="D10" s="226" t="s">
        <v>121</v>
      </c>
      <c r="E10" s="227">
        <v>9.2575000000000003</v>
      </c>
      <c r="F10" s="228">
        <v>313.5</v>
      </c>
      <c r="G10" s="229">
        <f>ROUND(E10*F10,2)</f>
        <v>2902.23</v>
      </c>
      <c r="H10" s="210">
        <v>260.95</v>
      </c>
      <c r="I10" s="210">
        <f>ROUND(E10*H10,2)</f>
        <v>2415.7399999999998</v>
      </c>
      <c r="J10" s="210">
        <v>52.55</v>
      </c>
      <c r="K10" s="210">
        <f>ROUND(E10*J10,2)</f>
        <v>486.48</v>
      </c>
      <c r="L10" s="210">
        <v>21</v>
      </c>
      <c r="M10" s="210">
        <f>G10*(1+L10/100)</f>
        <v>3511.6983</v>
      </c>
      <c r="N10" s="210">
        <v>1.468E-2</v>
      </c>
      <c r="O10" s="210">
        <f>ROUND(E10*N10,2)</f>
        <v>0.14000000000000001</v>
      </c>
      <c r="P10" s="210">
        <v>0</v>
      </c>
      <c r="Q10" s="210">
        <f>ROUND(E10*P10,2)</f>
        <v>0</v>
      </c>
      <c r="R10" s="210"/>
      <c r="S10" s="210" t="s">
        <v>104</v>
      </c>
      <c r="T10" s="210" t="s">
        <v>110</v>
      </c>
      <c r="U10" s="210">
        <v>0.17599999999999999</v>
      </c>
      <c r="V10" s="210">
        <f>ROUND(E10*U10,2)</f>
        <v>1.63</v>
      </c>
      <c r="W10" s="210"/>
      <c r="X10" s="210" t="s">
        <v>117</v>
      </c>
      <c r="Y10" s="207"/>
      <c r="Z10" s="207"/>
      <c r="AA10" s="207"/>
      <c r="AB10" s="207"/>
      <c r="AC10" s="207"/>
      <c r="AD10" s="207"/>
      <c r="AE10" s="207"/>
      <c r="AF10" s="207"/>
      <c r="AG10" s="207" t="s">
        <v>118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24">
        <v>3</v>
      </c>
      <c r="B11" s="225" t="s">
        <v>122</v>
      </c>
      <c r="C11" s="231" t="s">
        <v>123</v>
      </c>
      <c r="D11" s="226" t="s">
        <v>124</v>
      </c>
      <c r="E11" s="227">
        <v>1.14954</v>
      </c>
      <c r="F11" s="228">
        <v>496.5</v>
      </c>
      <c r="G11" s="229">
        <f>ROUND(E11*F11,2)</f>
        <v>570.75</v>
      </c>
      <c r="H11" s="210">
        <v>496.5</v>
      </c>
      <c r="I11" s="210">
        <f>ROUND(E11*H11,2)</f>
        <v>570.75</v>
      </c>
      <c r="J11" s="210">
        <v>0</v>
      </c>
      <c r="K11" s="210">
        <f>ROUND(E11*J11,2)</f>
        <v>0</v>
      </c>
      <c r="L11" s="210">
        <v>21</v>
      </c>
      <c r="M11" s="210">
        <f>G11*(1+L11/100)</f>
        <v>690.60749999999996</v>
      </c>
      <c r="N11" s="210">
        <v>1.549E-2</v>
      </c>
      <c r="O11" s="210">
        <f>ROUND(E11*N11,2)</f>
        <v>0.02</v>
      </c>
      <c r="P11" s="210">
        <v>0</v>
      </c>
      <c r="Q11" s="210">
        <f>ROUND(E11*P11,2)</f>
        <v>0</v>
      </c>
      <c r="R11" s="210"/>
      <c r="S11" s="210" t="s">
        <v>104</v>
      </c>
      <c r="T11" s="210" t="s">
        <v>110</v>
      </c>
      <c r="U11" s="210">
        <v>0</v>
      </c>
      <c r="V11" s="210">
        <f>ROUND(E11*U11,2)</f>
        <v>0</v>
      </c>
      <c r="W11" s="210"/>
      <c r="X11" s="210" t="s">
        <v>117</v>
      </c>
      <c r="Y11" s="207"/>
      <c r="Z11" s="207"/>
      <c r="AA11" s="207"/>
      <c r="AB11" s="207"/>
      <c r="AC11" s="207"/>
      <c r="AD11" s="207"/>
      <c r="AE11" s="207"/>
      <c r="AF11" s="207"/>
      <c r="AG11" s="207" t="s">
        <v>118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24">
        <v>4</v>
      </c>
      <c r="B12" s="225" t="s">
        <v>125</v>
      </c>
      <c r="C12" s="231" t="s">
        <v>126</v>
      </c>
      <c r="D12" s="226" t="s">
        <v>116</v>
      </c>
      <c r="E12" s="227">
        <v>134.9</v>
      </c>
      <c r="F12" s="228">
        <v>133.5</v>
      </c>
      <c r="G12" s="229">
        <f>ROUND(E12*F12,2)</f>
        <v>18009.150000000001</v>
      </c>
      <c r="H12" s="210">
        <v>6.9</v>
      </c>
      <c r="I12" s="210">
        <f>ROUND(E12*H12,2)</f>
        <v>930.81</v>
      </c>
      <c r="J12" s="210">
        <v>126.6</v>
      </c>
      <c r="K12" s="210">
        <f>ROUND(E12*J12,2)</f>
        <v>17078.34</v>
      </c>
      <c r="L12" s="210">
        <v>21</v>
      </c>
      <c r="M12" s="210">
        <f>G12*(1+L12/100)</f>
        <v>21791.071500000002</v>
      </c>
      <c r="N12" s="210">
        <v>9.8999999999999999E-4</v>
      </c>
      <c r="O12" s="210">
        <f>ROUND(E12*N12,2)</f>
        <v>0.13</v>
      </c>
      <c r="P12" s="210">
        <v>0</v>
      </c>
      <c r="Q12" s="210">
        <f>ROUND(E12*P12,2)</f>
        <v>0</v>
      </c>
      <c r="R12" s="210"/>
      <c r="S12" s="210" t="s">
        <v>104</v>
      </c>
      <c r="T12" s="210" t="s">
        <v>110</v>
      </c>
      <c r="U12" s="210">
        <v>0.28999999999999998</v>
      </c>
      <c r="V12" s="210">
        <f>ROUND(E12*U12,2)</f>
        <v>39.119999999999997</v>
      </c>
      <c r="W12" s="210"/>
      <c r="X12" s="210" t="s">
        <v>117</v>
      </c>
      <c r="Y12" s="207"/>
      <c r="Z12" s="207"/>
      <c r="AA12" s="207"/>
      <c r="AB12" s="207"/>
      <c r="AC12" s="207"/>
      <c r="AD12" s="207"/>
      <c r="AE12" s="207"/>
      <c r="AF12" s="207"/>
      <c r="AG12" s="207" t="s">
        <v>118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ht="22.5" outlineLevel="1" x14ac:dyDescent="0.2">
      <c r="A13" s="224">
        <v>5</v>
      </c>
      <c r="B13" s="225" t="s">
        <v>127</v>
      </c>
      <c r="C13" s="231" t="s">
        <v>128</v>
      </c>
      <c r="D13" s="226" t="s">
        <v>121</v>
      </c>
      <c r="E13" s="227">
        <v>19.53</v>
      </c>
      <c r="F13" s="228">
        <v>74.7</v>
      </c>
      <c r="G13" s="229">
        <f>ROUND(E13*F13,2)</f>
        <v>1458.89</v>
      </c>
      <c r="H13" s="210">
        <v>0</v>
      </c>
      <c r="I13" s="210">
        <f>ROUND(E13*H13,2)</f>
        <v>0</v>
      </c>
      <c r="J13" s="210">
        <v>74.7</v>
      </c>
      <c r="K13" s="210">
        <f>ROUND(E13*J13,2)</f>
        <v>1458.89</v>
      </c>
      <c r="L13" s="210">
        <v>21</v>
      </c>
      <c r="M13" s="210">
        <f>G13*(1+L13/100)</f>
        <v>1765.2569000000001</v>
      </c>
      <c r="N13" s="210">
        <v>0</v>
      </c>
      <c r="O13" s="210">
        <f>ROUND(E13*N13,2)</f>
        <v>0</v>
      </c>
      <c r="P13" s="210">
        <v>0</v>
      </c>
      <c r="Q13" s="210">
        <f>ROUND(E13*P13,2)</f>
        <v>0</v>
      </c>
      <c r="R13" s="210"/>
      <c r="S13" s="210" t="s">
        <v>104</v>
      </c>
      <c r="T13" s="210" t="s">
        <v>110</v>
      </c>
      <c r="U13" s="210">
        <v>0.27</v>
      </c>
      <c r="V13" s="210">
        <f>ROUND(E13*U13,2)</f>
        <v>5.27</v>
      </c>
      <c r="W13" s="210"/>
      <c r="X13" s="210" t="s">
        <v>117</v>
      </c>
      <c r="Y13" s="207"/>
      <c r="Z13" s="207"/>
      <c r="AA13" s="207"/>
      <c r="AB13" s="207"/>
      <c r="AC13" s="207"/>
      <c r="AD13" s="207"/>
      <c r="AE13" s="207"/>
      <c r="AF13" s="207"/>
      <c r="AG13" s="207" t="s">
        <v>118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24">
        <v>6</v>
      </c>
      <c r="B14" s="225" t="s">
        <v>129</v>
      </c>
      <c r="C14" s="231" t="s">
        <v>130</v>
      </c>
      <c r="D14" s="226" t="s">
        <v>121</v>
      </c>
      <c r="E14" s="227">
        <v>285.02249999999998</v>
      </c>
      <c r="F14" s="228">
        <v>49.6</v>
      </c>
      <c r="G14" s="229">
        <f>ROUND(E14*F14,2)</f>
        <v>14137.12</v>
      </c>
      <c r="H14" s="210">
        <v>0</v>
      </c>
      <c r="I14" s="210">
        <f>ROUND(E14*H14,2)</f>
        <v>0</v>
      </c>
      <c r="J14" s="210">
        <v>49.6</v>
      </c>
      <c r="K14" s="210">
        <f>ROUND(E14*J14,2)</f>
        <v>14137.12</v>
      </c>
      <c r="L14" s="210">
        <v>21</v>
      </c>
      <c r="M14" s="210">
        <f>G14*(1+L14/100)</f>
        <v>17105.915199999999</v>
      </c>
      <c r="N14" s="210">
        <v>0</v>
      </c>
      <c r="O14" s="210">
        <f>ROUND(E14*N14,2)</f>
        <v>0</v>
      </c>
      <c r="P14" s="210">
        <v>0</v>
      </c>
      <c r="Q14" s="210">
        <f>ROUND(E14*P14,2)</f>
        <v>0</v>
      </c>
      <c r="R14" s="210"/>
      <c r="S14" s="210" t="s">
        <v>104</v>
      </c>
      <c r="T14" s="210" t="s">
        <v>110</v>
      </c>
      <c r="U14" s="210">
        <v>0.156</v>
      </c>
      <c r="V14" s="210">
        <f>ROUND(E14*U14,2)</f>
        <v>44.46</v>
      </c>
      <c r="W14" s="210"/>
      <c r="X14" s="210" t="s">
        <v>117</v>
      </c>
      <c r="Y14" s="207"/>
      <c r="Z14" s="207"/>
      <c r="AA14" s="207"/>
      <c r="AB14" s="207"/>
      <c r="AC14" s="207"/>
      <c r="AD14" s="207"/>
      <c r="AE14" s="207"/>
      <c r="AF14" s="207"/>
      <c r="AG14" s="207" t="s">
        <v>118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24">
        <v>7</v>
      </c>
      <c r="B15" s="225" t="s">
        <v>131</v>
      </c>
      <c r="C15" s="231" t="s">
        <v>132</v>
      </c>
      <c r="D15" s="226" t="s">
        <v>121</v>
      </c>
      <c r="E15" s="227">
        <v>285.02249999999998</v>
      </c>
      <c r="F15" s="228">
        <v>17.5</v>
      </c>
      <c r="G15" s="229">
        <f>ROUND(E15*F15,2)</f>
        <v>4987.8900000000003</v>
      </c>
      <c r="H15" s="210">
        <v>0</v>
      </c>
      <c r="I15" s="210">
        <f>ROUND(E15*H15,2)</f>
        <v>0</v>
      </c>
      <c r="J15" s="210">
        <v>17.5</v>
      </c>
      <c r="K15" s="210">
        <f>ROUND(E15*J15,2)</f>
        <v>4987.8900000000003</v>
      </c>
      <c r="L15" s="210">
        <v>21</v>
      </c>
      <c r="M15" s="210">
        <f>G15*(1+L15/100)</f>
        <v>6035.3469000000005</v>
      </c>
      <c r="N15" s="210">
        <v>0</v>
      </c>
      <c r="O15" s="210">
        <f>ROUND(E15*N15,2)</f>
        <v>0</v>
      </c>
      <c r="P15" s="210">
        <v>0</v>
      </c>
      <c r="Q15" s="210">
        <f>ROUND(E15*P15,2)</f>
        <v>0</v>
      </c>
      <c r="R15" s="210"/>
      <c r="S15" s="210" t="s">
        <v>104</v>
      </c>
      <c r="T15" s="210" t="s">
        <v>110</v>
      </c>
      <c r="U15" s="210">
        <v>5.5E-2</v>
      </c>
      <c r="V15" s="210">
        <f>ROUND(E15*U15,2)</f>
        <v>15.68</v>
      </c>
      <c r="W15" s="210"/>
      <c r="X15" s="210" t="s">
        <v>117</v>
      </c>
      <c r="Y15" s="207"/>
      <c r="Z15" s="207"/>
      <c r="AA15" s="207"/>
      <c r="AB15" s="207"/>
      <c r="AC15" s="207"/>
      <c r="AD15" s="207"/>
      <c r="AE15" s="207"/>
      <c r="AF15" s="207"/>
      <c r="AG15" s="207" t="s">
        <v>118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">
      <c r="A16" s="224">
        <v>8</v>
      </c>
      <c r="B16" s="225" t="s">
        <v>133</v>
      </c>
      <c r="C16" s="231" t="s">
        <v>134</v>
      </c>
      <c r="D16" s="226" t="s">
        <v>121</v>
      </c>
      <c r="E16" s="227">
        <v>308.05250000000001</v>
      </c>
      <c r="F16" s="228">
        <v>13.8</v>
      </c>
      <c r="G16" s="229">
        <f>ROUND(E16*F16,2)</f>
        <v>4251.12</v>
      </c>
      <c r="H16" s="210">
        <v>0</v>
      </c>
      <c r="I16" s="210">
        <f>ROUND(E16*H16,2)</f>
        <v>0</v>
      </c>
      <c r="J16" s="210">
        <v>13.8</v>
      </c>
      <c r="K16" s="210">
        <f>ROUND(E16*J16,2)</f>
        <v>4251.12</v>
      </c>
      <c r="L16" s="210">
        <v>21</v>
      </c>
      <c r="M16" s="210">
        <f>G16*(1+L16/100)</f>
        <v>5143.8552</v>
      </c>
      <c r="N16" s="210">
        <v>0</v>
      </c>
      <c r="O16" s="210">
        <f>ROUND(E16*N16,2)</f>
        <v>0</v>
      </c>
      <c r="P16" s="210">
        <v>5.0000000000000001E-3</v>
      </c>
      <c r="Q16" s="210">
        <f>ROUND(E16*P16,2)</f>
        <v>1.54</v>
      </c>
      <c r="R16" s="210"/>
      <c r="S16" s="210" t="s">
        <v>104</v>
      </c>
      <c r="T16" s="210" t="s">
        <v>110</v>
      </c>
      <c r="U16" s="210">
        <v>0.05</v>
      </c>
      <c r="V16" s="210">
        <f>ROUND(E16*U16,2)</f>
        <v>15.4</v>
      </c>
      <c r="W16" s="210"/>
      <c r="X16" s="210" t="s">
        <v>117</v>
      </c>
      <c r="Y16" s="207"/>
      <c r="Z16" s="207"/>
      <c r="AA16" s="207"/>
      <c r="AB16" s="207"/>
      <c r="AC16" s="207"/>
      <c r="AD16" s="207"/>
      <c r="AE16" s="207"/>
      <c r="AF16" s="207"/>
      <c r="AG16" s="207" t="s">
        <v>118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outlineLevel="1" x14ac:dyDescent="0.2">
      <c r="A17" s="224">
        <v>9</v>
      </c>
      <c r="B17" s="225" t="s">
        <v>135</v>
      </c>
      <c r="C17" s="231" t="s">
        <v>136</v>
      </c>
      <c r="D17" s="226" t="s">
        <v>124</v>
      </c>
      <c r="E17" s="227">
        <v>4.0653300000000003</v>
      </c>
      <c r="F17" s="228">
        <v>1125</v>
      </c>
      <c r="G17" s="229">
        <f>ROUND(E17*F17,2)</f>
        <v>4573.5</v>
      </c>
      <c r="H17" s="210">
        <v>1125</v>
      </c>
      <c r="I17" s="210">
        <f>ROUND(E17*H17,2)</f>
        <v>4573.5</v>
      </c>
      <c r="J17" s="210">
        <v>0</v>
      </c>
      <c r="K17" s="210">
        <f>ROUND(E17*J17,2)</f>
        <v>0</v>
      </c>
      <c r="L17" s="210">
        <v>21</v>
      </c>
      <c r="M17" s="210">
        <f>G17*(1+L17/100)</f>
        <v>5533.9349999999995</v>
      </c>
      <c r="N17" s="210">
        <v>2.3570000000000001E-2</v>
      </c>
      <c r="O17" s="210">
        <f>ROUND(E17*N17,2)</f>
        <v>0.1</v>
      </c>
      <c r="P17" s="210">
        <v>0</v>
      </c>
      <c r="Q17" s="210">
        <f>ROUND(E17*P17,2)</f>
        <v>0</v>
      </c>
      <c r="R17" s="210"/>
      <c r="S17" s="210" t="s">
        <v>104</v>
      </c>
      <c r="T17" s="210" t="s">
        <v>110</v>
      </c>
      <c r="U17" s="210">
        <v>0</v>
      </c>
      <c r="V17" s="210">
        <f>ROUND(E17*U17,2)</f>
        <v>0</v>
      </c>
      <c r="W17" s="210"/>
      <c r="X17" s="210" t="s">
        <v>117</v>
      </c>
      <c r="Y17" s="207"/>
      <c r="Z17" s="207"/>
      <c r="AA17" s="207"/>
      <c r="AB17" s="207"/>
      <c r="AC17" s="207"/>
      <c r="AD17" s="207"/>
      <c r="AE17" s="207"/>
      <c r="AF17" s="207"/>
      <c r="AG17" s="207" t="s">
        <v>118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ht="22.5" outlineLevel="1" x14ac:dyDescent="0.2">
      <c r="A18" s="224">
        <v>10</v>
      </c>
      <c r="B18" s="225" t="s">
        <v>137</v>
      </c>
      <c r="C18" s="231" t="s">
        <v>138</v>
      </c>
      <c r="D18" s="226" t="s">
        <v>139</v>
      </c>
      <c r="E18" s="227">
        <v>1</v>
      </c>
      <c r="F18" s="228">
        <v>10000</v>
      </c>
      <c r="G18" s="229">
        <f>ROUND(E18*F18,2)</f>
        <v>10000</v>
      </c>
      <c r="H18" s="210">
        <v>0</v>
      </c>
      <c r="I18" s="210">
        <f>ROUND(E18*H18,2)</f>
        <v>0</v>
      </c>
      <c r="J18" s="210">
        <v>10000</v>
      </c>
      <c r="K18" s="210">
        <f>ROUND(E18*J18,2)</f>
        <v>10000</v>
      </c>
      <c r="L18" s="210">
        <v>21</v>
      </c>
      <c r="M18" s="210">
        <f>G18*(1+L18/100)</f>
        <v>12100</v>
      </c>
      <c r="N18" s="210">
        <v>0</v>
      </c>
      <c r="O18" s="210">
        <f>ROUND(E18*N18,2)</f>
        <v>0</v>
      </c>
      <c r="P18" s="210">
        <v>0</v>
      </c>
      <c r="Q18" s="210">
        <f>ROUND(E18*P18,2)</f>
        <v>0</v>
      </c>
      <c r="R18" s="210"/>
      <c r="S18" s="210" t="s">
        <v>140</v>
      </c>
      <c r="T18" s="210" t="s">
        <v>110</v>
      </c>
      <c r="U18" s="210">
        <v>0</v>
      </c>
      <c r="V18" s="210">
        <f>ROUND(E18*U18,2)</f>
        <v>0</v>
      </c>
      <c r="W18" s="210"/>
      <c r="X18" s="210" t="s">
        <v>117</v>
      </c>
      <c r="Y18" s="207"/>
      <c r="Z18" s="207"/>
      <c r="AA18" s="207"/>
      <c r="AB18" s="207"/>
      <c r="AC18" s="207"/>
      <c r="AD18" s="207"/>
      <c r="AE18" s="207"/>
      <c r="AF18" s="207"/>
      <c r="AG18" s="207" t="s">
        <v>118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24">
        <v>11</v>
      </c>
      <c r="B19" s="225" t="s">
        <v>141</v>
      </c>
      <c r="C19" s="231" t="s">
        <v>142</v>
      </c>
      <c r="D19" s="226" t="s">
        <v>139</v>
      </c>
      <c r="E19" s="227">
        <v>1</v>
      </c>
      <c r="F19" s="228">
        <v>10000</v>
      </c>
      <c r="G19" s="229">
        <f>ROUND(E19*F19,2)</f>
        <v>10000</v>
      </c>
      <c r="H19" s="210">
        <v>0</v>
      </c>
      <c r="I19" s="210">
        <f>ROUND(E19*H19,2)</f>
        <v>0</v>
      </c>
      <c r="J19" s="210">
        <v>10000</v>
      </c>
      <c r="K19" s="210">
        <f>ROUND(E19*J19,2)</f>
        <v>10000</v>
      </c>
      <c r="L19" s="210">
        <v>21</v>
      </c>
      <c r="M19" s="210">
        <f>G19*(1+L19/100)</f>
        <v>12100</v>
      </c>
      <c r="N19" s="210">
        <v>0</v>
      </c>
      <c r="O19" s="210">
        <f>ROUND(E19*N19,2)</f>
        <v>0</v>
      </c>
      <c r="P19" s="210">
        <v>0</v>
      </c>
      <c r="Q19" s="210">
        <f>ROUND(E19*P19,2)</f>
        <v>0</v>
      </c>
      <c r="R19" s="210"/>
      <c r="S19" s="210" t="s">
        <v>140</v>
      </c>
      <c r="T19" s="210" t="s">
        <v>110</v>
      </c>
      <c r="U19" s="210">
        <v>0</v>
      </c>
      <c r="V19" s="210">
        <f>ROUND(E19*U19,2)</f>
        <v>0</v>
      </c>
      <c r="W19" s="210"/>
      <c r="X19" s="210" t="s">
        <v>117</v>
      </c>
      <c r="Y19" s="207"/>
      <c r="Z19" s="207"/>
      <c r="AA19" s="207"/>
      <c r="AB19" s="207"/>
      <c r="AC19" s="207"/>
      <c r="AD19" s="207"/>
      <c r="AE19" s="207"/>
      <c r="AF19" s="207"/>
      <c r="AG19" s="207" t="s">
        <v>118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ht="22.5" outlineLevel="1" x14ac:dyDescent="0.2">
      <c r="A20" s="224">
        <v>12</v>
      </c>
      <c r="B20" s="225" t="s">
        <v>143</v>
      </c>
      <c r="C20" s="231" t="s">
        <v>144</v>
      </c>
      <c r="D20" s="226" t="s">
        <v>139</v>
      </c>
      <c r="E20" s="227">
        <v>1</v>
      </c>
      <c r="F20" s="228">
        <v>3000</v>
      </c>
      <c r="G20" s="229">
        <f>ROUND(E20*F20,2)</f>
        <v>3000</v>
      </c>
      <c r="H20" s="210">
        <v>0</v>
      </c>
      <c r="I20" s="210">
        <f>ROUND(E20*H20,2)</f>
        <v>0</v>
      </c>
      <c r="J20" s="210">
        <v>3000</v>
      </c>
      <c r="K20" s="210">
        <f>ROUND(E20*J20,2)</f>
        <v>3000</v>
      </c>
      <c r="L20" s="210">
        <v>21</v>
      </c>
      <c r="M20" s="210">
        <f>G20*(1+L20/100)</f>
        <v>3630</v>
      </c>
      <c r="N20" s="210">
        <v>0</v>
      </c>
      <c r="O20" s="210">
        <f>ROUND(E20*N20,2)</f>
        <v>0</v>
      </c>
      <c r="P20" s="210">
        <v>0</v>
      </c>
      <c r="Q20" s="210">
        <f>ROUND(E20*P20,2)</f>
        <v>0</v>
      </c>
      <c r="R20" s="210"/>
      <c r="S20" s="210" t="s">
        <v>140</v>
      </c>
      <c r="T20" s="210" t="s">
        <v>110</v>
      </c>
      <c r="U20" s="210">
        <v>0</v>
      </c>
      <c r="V20" s="210">
        <f>ROUND(E20*U20,2)</f>
        <v>0</v>
      </c>
      <c r="W20" s="210"/>
      <c r="X20" s="210" t="s">
        <v>117</v>
      </c>
      <c r="Y20" s="207"/>
      <c r="Z20" s="207"/>
      <c r="AA20" s="207"/>
      <c r="AB20" s="207"/>
      <c r="AC20" s="207"/>
      <c r="AD20" s="207"/>
      <c r="AE20" s="207"/>
      <c r="AF20" s="207"/>
      <c r="AG20" s="207" t="s">
        <v>118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24">
        <v>13</v>
      </c>
      <c r="B21" s="225" t="s">
        <v>145</v>
      </c>
      <c r="C21" s="231" t="s">
        <v>146</v>
      </c>
      <c r="D21" s="226" t="s">
        <v>116</v>
      </c>
      <c r="E21" s="227">
        <v>1011.3701600000001</v>
      </c>
      <c r="F21" s="228">
        <v>10.6</v>
      </c>
      <c r="G21" s="229">
        <f>ROUND(E21*F21,2)</f>
        <v>10720.52</v>
      </c>
      <c r="H21" s="210">
        <v>10.6</v>
      </c>
      <c r="I21" s="210">
        <f>ROUND(E21*H21,2)</f>
        <v>10720.52</v>
      </c>
      <c r="J21" s="210">
        <v>0</v>
      </c>
      <c r="K21" s="210">
        <f>ROUND(E21*J21,2)</f>
        <v>0</v>
      </c>
      <c r="L21" s="210">
        <v>21</v>
      </c>
      <c r="M21" s="210">
        <f>G21*(1+L21/100)</f>
        <v>12971.8292</v>
      </c>
      <c r="N21" s="210">
        <v>1E-3</v>
      </c>
      <c r="O21" s="210">
        <f>ROUND(E21*N21,2)</f>
        <v>1.01</v>
      </c>
      <c r="P21" s="210">
        <v>0</v>
      </c>
      <c r="Q21" s="210">
        <f>ROUND(E21*P21,2)</f>
        <v>0</v>
      </c>
      <c r="R21" s="210" t="s">
        <v>147</v>
      </c>
      <c r="S21" s="210" t="s">
        <v>104</v>
      </c>
      <c r="T21" s="210" t="s">
        <v>148</v>
      </c>
      <c r="U21" s="210">
        <v>0</v>
      </c>
      <c r="V21" s="210">
        <f>ROUND(E21*U21,2)</f>
        <v>0</v>
      </c>
      <c r="W21" s="210"/>
      <c r="X21" s="210" t="s">
        <v>149</v>
      </c>
      <c r="Y21" s="207"/>
      <c r="Z21" s="207"/>
      <c r="AA21" s="207"/>
      <c r="AB21" s="207"/>
      <c r="AC21" s="207"/>
      <c r="AD21" s="207"/>
      <c r="AE21" s="207"/>
      <c r="AF21" s="207"/>
      <c r="AG21" s="207" t="s">
        <v>150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24">
        <v>14</v>
      </c>
      <c r="B22" s="225" t="s">
        <v>151</v>
      </c>
      <c r="C22" s="231" t="s">
        <v>152</v>
      </c>
      <c r="D22" s="226" t="s">
        <v>116</v>
      </c>
      <c r="E22" s="227">
        <v>344.87723</v>
      </c>
      <c r="F22" s="228">
        <v>14.9</v>
      </c>
      <c r="G22" s="229">
        <f>ROUND(E22*F22,2)</f>
        <v>5138.67</v>
      </c>
      <c r="H22" s="210">
        <v>14.9</v>
      </c>
      <c r="I22" s="210">
        <f>ROUND(E22*H22,2)</f>
        <v>5138.67</v>
      </c>
      <c r="J22" s="210">
        <v>0</v>
      </c>
      <c r="K22" s="210">
        <f>ROUND(E22*J22,2)</f>
        <v>0</v>
      </c>
      <c r="L22" s="210">
        <v>21</v>
      </c>
      <c r="M22" s="210">
        <f>G22*(1+L22/100)</f>
        <v>6217.7906999999996</v>
      </c>
      <c r="N22" s="210">
        <v>1.32E-3</v>
      </c>
      <c r="O22" s="210">
        <f>ROUND(E22*N22,2)</f>
        <v>0.46</v>
      </c>
      <c r="P22" s="210">
        <v>0</v>
      </c>
      <c r="Q22" s="210">
        <f>ROUND(E22*P22,2)</f>
        <v>0</v>
      </c>
      <c r="R22" s="210" t="s">
        <v>147</v>
      </c>
      <c r="S22" s="210" t="s">
        <v>104</v>
      </c>
      <c r="T22" s="210" t="s">
        <v>148</v>
      </c>
      <c r="U22" s="210">
        <v>0</v>
      </c>
      <c r="V22" s="210">
        <f>ROUND(E22*U22,2)</f>
        <v>0</v>
      </c>
      <c r="W22" s="210"/>
      <c r="X22" s="210" t="s">
        <v>149</v>
      </c>
      <c r="Y22" s="207"/>
      <c r="Z22" s="207"/>
      <c r="AA22" s="207"/>
      <c r="AB22" s="207"/>
      <c r="AC22" s="207"/>
      <c r="AD22" s="207"/>
      <c r="AE22" s="207"/>
      <c r="AF22" s="207"/>
      <c r="AG22" s="207" t="s">
        <v>150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">
      <c r="A23" s="224">
        <v>15</v>
      </c>
      <c r="B23" s="225" t="s">
        <v>153</v>
      </c>
      <c r="C23" s="231" t="s">
        <v>154</v>
      </c>
      <c r="D23" s="226" t="s">
        <v>124</v>
      </c>
      <c r="E23" s="227">
        <v>0.47262999999999999</v>
      </c>
      <c r="F23" s="228">
        <v>5115</v>
      </c>
      <c r="G23" s="229">
        <f>ROUND(E23*F23,2)</f>
        <v>2417.5</v>
      </c>
      <c r="H23" s="210">
        <v>5115</v>
      </c>
      <c r="I23" s="210">
        <f>ROUND(E23*H23,2)</f>
        <v>2417.5</v>
      </c>
      <c r="J23" s="210">
        <v>0</v>
      </c>
      <c r="K23" s="210">
        <f>ROUND(E23*J23,2)</f>
        <v>0</v>
      </c>
      <c r="L23" s="210">
        <v>21</v>
      </c>
      <c r="M23" s="210">
        <f>G23*(1+L23/100)</f>
        <v>2925.1749999999997</v>
      </c>
      <c r="N23" s="210">
        <v>0.55000000000000004</v>
      </c>
      <c r="O23" s="210">
        <f>ROUND(E23*N23,2)</f>
        <v>0.26</v>
      </c>
      <c r="P23" s="210">
        <v>0</v>
      </c>
      <c r="Q23" s="210">
        <f>ROUND(E23*P23,2)</f>
        <v>0</v>
      </c>
      <c r="R23" s="210" t="s">
        <v>147</v>
      </c>
      <c r="S23" s="210" t="s">
        <v>104</v>
      </c>
      <c r="T23" s="210" t="s">
        <v>110</v>
      </c>
      <c r="U23" s="210">
        <v>0</v>
      </c>
      <c r="V23" s="210">
        <f>ROUND(E23*U23,2)</f>
        <v>0</v>
      </c>
      <c r="W23" s="210"/>
      <c r="X23" s="210" t="s">
        <v>149</v>
      </c>
      <c r="Y23" s="207"/>
      <c r="Z23" s="207"/>
      <c r="AA23" s="207"/>
      <c r="AB23" s="207"/>
      <c r="AC23" s="207"/>
      <c r="AD23" s="207"/>
      <c r="AE23" s="207"/>
      <c r="AF23" s="207"/>
      <c r="AG23" s="207" t="s">
        <v>150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24">
        <v>16</v>
      </c>
      <c r="B24" s="225" t="s">
        <v>155</v>
      </c>
      <c r="C24" s="231" t="s">
        <v>156</v>
      </c>
      <c r="D24" s="226" t="s">
        <v>124</v>
      </c>
      <c r="E24" s="227">
        <v>1.1488</v>
      </c>
      <c r="F24" s="228">
        <v>6255</v>
      </c>
      <c r="G24" s="229">
        <f>ROUND(E24*F24,2)</f>
        <v>7185.74</v>
      </c>
      <c r="H24" s="210">
        <v>6255</v>
      </c>
      <c r="I24" s="210">
        <f>ROUND(E24*H24,2)</f>
        <v>7185.74</v>
      </c>
      <c r="J24" s="210">
        <v>0</v>
      </c>
      <c r="K24" s="210">
        <f>ROUND(E24*J24,2)</f>
        <v>0</v>
      </c>
      <c r="L24" s="210">
        <v>21</v>
      </c>
      <c r="M24" s="210">
        <f>G24*(1+L24/100)</f>
        <v>8694.7453999999998</v>
      </c>
      <c r="N24" s="210">
        <v>0.55000000000000004</v>
      </c>
      <c r="O24" s="210">
        <f>ROUND(E24*N24,2)</f>
        <v>0.63</v>
      </c>
      <c r="P24" s="210">
        <v>0</v>
      </c>
      <c r="Q24" s="210">
        <f>ROUND(E24*P24,2)</f>
        <v>0</v>
      </c>
      <c r="R24" s="210" t="s">
        <v>147</v>
      </c>
      <c r="S24" s="210" t="s">
        <v>104</v>
      </c>
      <c r="T24" s="210" t="s">
        <v>110</v>
      </c>
      <c r="U24" s="210">
        <v>0</v>
      </c>
      <c r="V24" s="210">
        <f>ROUND(E24*U24,2)</f>
        <v>0</v>
      </c>
      <c r="W24" s="210"/>
      <c r="X24" s="210" t="s">
        <v>149</v>
      </c>
      <c r="Y24" s="207"/>
      <c r="Z24" s="207"/>
      <c r="AA24" s="207"/>
      <c r="AB24" s="207"/>
      <c r="AC24" s="207"/>
      <c r="AD24" s="207"/>
      <c r="AE24" s="207"/>
      <c r="AF24" s="207"/>
      <c r="AG24" s="207" t="s">
        <v>150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ht="22.5" outlineLevel="1" x14ac:dyDescent="0.2">
      <c r="A25" s="224">
        <v>17</v>
      </c>
      <c r="B25" s="225" t="s">
        <v>157</v>
      </c>
      <c r="C25" s="231" t="s">
        <v>158</v>
      </c>
      <c r="D25" s="226" t="s">
        <v>159</v>
      </c>
      <c r="E25" s="227">
        <v>3.31528</v>
      </c>
      <c r="F25" s="228">
        <v>1193</v>
      </c>
      <c r="G25" s="229">
        <f>ROUND(E25*F25,2)</f>
        <v>3955.13</v>
      </c>
      <c r="H25" s="210">
        <v>0</v>
      </c>
      <c r="I25" s="210">
        <f>ROUND(E25*H25,2)</f>
        <v>0</v>
      </c>
      <c r="J25" s="210">
        <v>1193</v>
      </c>
      <c r="K25" s="210">
        <f>ROUND(E25*J25,2)</f>
        <v>3955.13</v>
      </c>
      <c r="L25" s="210">
        <v>21</v>
      </c>
      <c r="M25" s="210">
        <f>G25*(1+L25/100)</f>
        <v>4785.7073</v>
      </c>
      <c r="N25" s="210">
        <v>0</v>
      </c>
      <c r="O25" s="210">
        <f>ROUND(E25*N25,2)</f>
        <v>0</v>
      </c>
      <c r="P25" s="210">
        <v>0</v>
      </c>
      <c r="Q25" s="210">
        <f>ROUND(E25*P25,2)</f>
        <v>0</v>
      </c>
      <c r="R25" s="210"/>
      <c r="S25" s="210" t="s">
        <v>104</v>
      </c>
      <c r="T25" s="210" t="s">
        <v>110</v>
      </c>
      <c r="U25" s="210">
        <v>1.7509999999999999</v>
      </c>
      <c r="V25" s="210">
        <f>ROUND(E25*U25,2)</f>
        <v>5.81</v>
      </c>
      <c r="W25" s="210"/>
      <c r="X25" s="210" t="s">
        <v>160</v>
      </c>
      <c r="Y25" s="207"/>
      <c r="Z25" s="207"/>
      <c r="AA25" s="207"/>
      <c r="AB25" s="207"/>
      <c r="AC25" s="207"/>
      <c r="AD25" s="207"/>
      <c r="AE25" s="207"/>
      <c r="AF25" s="207"/>
      <c r="AG25" s="207" t="s">
        <v>161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x14ac:dyDescent="0.2">
      <c r="A26" s="212" t="s">
        <v>99</v>
      </c>
      <c r="B26" s="213" t="s">
        <v>59</v>
      </c>
      <c r="C26" s="230" t="s">
        <v>60</v>
      </c>
      <c r="D26" s="214"/>
      <c r="E26" s="215"/>
      <c r="F26" s="216"/>
      <c r="G26" s="217">
        <f>SUMIF(AG27:AG43,"&lt;&gt;NOR",G27:G43)</f>
        <v>98664.459999999992</v>
      </c>
      <c r="H26" s="211"/>
      <c r="I26" s="211">
        <f>SUM(I27:I43)</f>
        <v>60404.23</v>
      </c>
      <c r="J26" s="211"/>
      <c r="K26" s="211">
        <f>SUM(K27:K43)</f>
        <v>38260.229999999996</v>
      </c>
      <c r="L26" s="211"/>
      <c r="M26" s="211">
        <f>SUM(M27:M43)</f>
        <v>119383.9966</v>
      </c>
      <c r="N26" s="211"/>
      <c r="O26" s="211">
        <f>SUM(O27:O43)</f>
        <v>0.56000000000000005</v>
      </c>
      <c r="P26" s="211"/>
      <c r="Q26" s="211">
        <f>SUM(Q27:Q43)</f>
        <v>0.39</v>
      </c>
      <c r="R26" s="211"/>
      <c r="S26" s="211"/>
      <c r="T26" s="211"/>
      <c r="U26" s="211"/>
      <c r="V26" s="211">
        <f>SUM(V27:V43)</f>
        <v>97.31</v>
      </c>
      <c r="W26" s="211"/>
      <c r="X26" s="211"/>
      <c r="AG26" t="s">
        <v>100</v>
      </c>
    </row>
    <row r="27" spans="1:60" outlineLevel="1" x14ac:dyDescent="0.2">
      <c r="A27" s="224">
        <v>18</v>
      </c>
      <c r="B27" s="225" t="s">
        <v>162</v>
      </c>
      <c r="C27" s="231" t="s">
        <v>163</v>
      </c>
      <c r="D27" s="226" t="s">
        <v>121</v>
      </c>
      <c r="E27" s="227">
        <v>1.6379999999999999</v>
      </c>
      <c r="F27" s="228">
        <v>52.9</v>
      </c>
      <c r="G27" s="229">
        <f>ROUND(E27*F27,2)</f>
        <v>86.65</v>
      </c>
      <c r="H27" s="210">
        <v>0</v>
      </c>
      <c r="I27" s="210">
        <f>ROUND(E27*H27,2)</f>
        <v>0</v>
      </c>
      <c r="J27" s="210">
        <v>52.9</v>
      </c>
      <c r="K27" s="210">
        <f>ROUND(E27*J27,2)</f>
        <v>86.65</v>
      </c>
      <c r="L27" s="210">
        <v>21</v>
      </c>
      <c r="M27" s="210">
        <f>G27*(1+L27/100)</f>
        <v>104.84650000000001</v>
      </c>
      <c r="N27" s="210">
        <v>0</v>
      </c>
      <c r="O27" s="210">
        <f>ROUND(E27*N27,2)</f>
        <v>0</v>
      </c>
      <c r="P27" s="210">
        <v>7.2100000000000003E-3</v>
      </c>
      <c r="Q27" s="210">
        <f>ROUND(E27*P27,2)</f>
        <v>0.01</v>
      </c>
      <c r="R27" s="210"/>
      <c r="S27" s="210" t="s">
        <v>104</v>
      </c>
      <c r="T27" s="210" t="s">
        <v>110</v>
      </c>
      <c r="U27" s="210">
        <v>0.14605000000000001</v>
      </c>
      <c r="V27" s="210">
        <f>ROUND(E27*U27,2)</f>
        <v>0.24</v>
      </c>
      <c r="W27" s="210"/>
      <c r="X27" s="210" t="s">
        <v>117</v>
      </c>
      <c r="Y27" s="207"/>
      <c r="Z27" s="207"/>
      <c r="AA27" s="207"/>
      <c r="AB27" s="207"/>
      <c r="AC27" s="207"/>
      <c r="AD27" s="207"/>
      <c r="AE27" s="207"/>
      <c r="AF27" s="207"/>
      <c r="AG27" s="207" t="s">
        <v>118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24">
        <v>19</v>
      </c>
      <c r="B28" s="225" t="s">
        <v>164</v>
      </c>
      <c r="C28" s="231" t="s">
        <v>165</v>
      </c>
      <c r="D28" s="226" t="s">
        <v>121</v>
      </c>
      <c r="E28" s="227">
        <v>1.3240000000000001</v>
      </c>
      <c r="F28" s="228">
        <v>105.5</v>
      </c>
      <c r="G28" s="229">
        <f>ROUND(E28*F28,2)</f>
        <v>139.68</v>
      </c>
      <c r="H28" s="210">
        <v>0</v>
      </c>
      <c r="I28" s="210">
        <f>ROUND(E28*H28,2)</f>
        <v>0</v>
      </c>
      <c r="J28" s="210">
        <v>105.5</v>
      </c>
      <c r="K28" s="210">
        <f>ROUND(E28*J28,2)</f>
        <v>139.68</v>
      </c>
      <c r="L28" s="210">
        <v>21</v>
      </c>
      <c r="M28" s="210">
        <f>G28*(1+L28/100)</f>
        <v>169.0128</v>
      </c>
      <c r="N28" s="210">
        <v>0</v>
      </c>
      <c r="O28" s="210">
        <f>ROUND(E28*N28,2)</f>
        <v>0</v>
      </c>
      <c r="P28" s="210">
        <v>7.2100000000000003E-3</v>
      </c>
      <c r="Q28" s="210">
        <f>ROUND(E28*P28,2)</f>
        <v>0.01</v>
      </c>
      <c r="R28" s="210"/>
      <c r="S28" s="210" t="s">
        <v>104</v>
      </c>
      <c r="T28" s="210" t="s">
        <v>110</v>
      </c>
      <c r="U28" s="210">
        <v>0.29094999999999999</v>
      </c>
      <c r="V28" s="210">
        <f>ROUND(E28*U28,2)</f>
        <v>0.39</v>
      </c>
      <c r="W28" s="210"/>
      <c r="X28" s="210" t="s">
        <v>117</v>
      </c>
      <c r="Y28" s="207"/>
      <c r="Z28" s="207"/>
      <c r="AA28" s="207"/>
      <c r="AB28" s="207"/>
      <c r="AC28" s="207"/>
      <c r="AD28" s="207"/>
      <c r="AE28" s="207"/>
      <c r="AF28" s="207"/>
      <c r="AG28" s="207" t="s">
        <v>118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">
      <c r="A29" s="224">
        <v>20</v>
      </c>
      <c r="B29" s="225" t="s">
        <v>166</v>
      </c>
      <c r="C29" s="231" t="s">
        <v>167</v>
      </c>
      <c r="D29" s="226" t="s">
        <v>168</v>
      </c>
      <c r="E29" s="227">
        <v>74</v>
      </c>
      <c r="F29" s="228">
        <v>21.7</v>
      </c>
      <c r="G29" s="229">
        <f>ROUND(E29*F29,2)</f>
        <v>1605.8</v>
      </c>
      <c r="H29" s="210">
        <v>0</v>
      </c>
      <c r="I29" s="210">
        <f>ROUND(E29*H29,2)</f>
        <v>0</v>
      </c>
      <c r="J29" s="210">
        <v>21.7</v>
      </c>
      <c r="K29" s="210">
        <f>ROUND(E29*J29,2)</f>
        <v>1605.8</v>
      </c>
      <c r="L29" s="210">
        <v>21</v>
      </c>
      <c r="M29" s="210">
        <f>G29*(1+L29/100)</f>
        <v>1943.0179999999998</v>
      </c>
      <c r="N29" s="210">
        <v>0</v>
      </c>
      <c r="O29" s="210">
        <f>ROUND(E29*N29,2)</f>
        <v>0</v>
      </c>
      <c r="P29" s="210">
        <v>6.8999999999999997E-4</v>
      </c>
      <c r="Q29" s="210">
        <f>ROUND(E29*P29,2)</f>
        <v>0.05</v>
      </c>
      <c r="R29" s="210"/>
      <c r="S29" s="210" t="s">
        <v>104</v>
      </c>
      <c r="T29" s="210" t="s">
        <v>110</v>
      </c>
      <c r="U29" s="210">
        <v>6.5549999999999997E-2</v>
      </c>
      <c r="V29" s="210">
        <f>ROUND(E29*U29,2)</f>
        <v>4.8499999999999996</v>
      </c>
      <c r="W29" s="210"/>
      <c r="X29" s="210" t="s">
        <v>117</v>
      </c>
      <c r="Y29" s="207"/>
      <c r="Z29" s="207"/>
      <c r="AA29" s="207"/>
      <c r="AB29" s="207"/>
      <c r="AC29" s="207"/>
      <c r="AD29" s="207"/>
      <c r="AE29" s="207"/>
      <c r="AF29" s="207"/>
      <c r="AG29" s="207" t="s">
        <v>118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">
      <c r="A30" s="224">
        <v>21</v>
      </c>
      <c r="B30" s="225" t="s">
        <v>169</v>
      </c>
      <c r="C30" s="231" t="s">
        <v>170</v>
      </c>
      <c r="D30" s="226" t="s">
        <v>116</v>
      </c>
      <c r="E30" s="227">
        <v>68.7</v>
      </c>
      <c r="F30" s="228">
        <v>28.7</v>
      </c>
      <c r="G30" s="229">
        <f>ROUND(E30*F30,2)</f>
        <v>1971.69</v>
      </c>
      <c r="H30" s="210">
        <v>0</v>
      </c>
      <c r="I30" s="210">
        <f>ROUND(E30*H30,2)</f>
        <v>0</v>
      </c>
      <c r="J30" s="210">
        <v>28.7</v>
      </c>
      <c r="K30" s="210">
        <f>ROUND(E30*J30,2)</f>
        <v>1971.69</v>
      </c>
      <c r="L30" s="210">
        <v>21</v>
      </c>
      <c r="M30" s="210">
        <f>G30*(1+L30/100)</f>
        <v>2385.7449000000001</v>
      </c>
      <c r="N30" s="210">
        <v>0</v>
      </c>
      <c r="O30" s="210">
        <f>ROUND(E30*N30,2)</f>
        <v>0</v>
      </c>
      <c r="P30" s="210">
        <v>3.3600000000000001E-3</v>
      </c>
      <c r="Q30" s="210">
        <f>ROUND(E30*P30,2)</f>
        <v>0.23</v>
      </c>
      <c r="R30" s="210"/>
      <c r="S30" s="210" t="s">
        <v>104</v>
      </c>
      <c r="T30" s="210" t="s">
        <v>110</v>
      </c>
      <c r="U30" s="210">
        <v>7.9350000000000004E-2</v>
      </c>
      <c r="V30" s="210">
        <f>ROUND(E30*U30,2)</f>
        <v>5.45</v>
      </c>
      <c r="W30" s="210"/>
      <c r="X30" s="210" t="s">
        <v>117</v>
      </c>
      <c r="Y30" s="207"/>
      <c r="Z30" s="207"/>
      <c r="AA30" s="207"/>
      <c r="AB30" s="207"/>
      <c r="AC30" s="207"/>
      <c r="AD30" s="207"/>
      <c r="AE30" s="207"/>
      <c r="AF30" s="207"/>
      <c r="AG30" s="207" t="s">
        <v>118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24">
        <v>22</v>
      </c>
      <c r="B31" s="225" t="s">
        <v>171</v>
      </c>
      <c r="C31" s="231" t="s">
        <v>172</v>
      </c>
      <c r="D31" s="226" t="s">
        <v>168</v>
      </c>
      <c r="E31" s="227">
        <v>4</v>
      </c>
      <c r="F31" s="228">
        <v>38.299999999999997</v>
      </c>
      <c r="G31" s="229">
        <f>ROUND(E31*F31,2)</f>
        <v>153.19999999999999</v>
      </c>
      <c r="H31" s="210">
        <v>0</v>
      </c>
      <c r="I31" s="210">
        <f>ROUND(E31*H31,2)</f>
        <v>0</v>
      </c>
      <c r="J31" s="210">
        <v>38.299999999999997</v>
      </c>
      <c r="K31" s="210">
        <f>ROUND(E31*J31,2)</f>
        <v>153.19999999999999</v>
      </c>
      <c r="L31" s="210">
        <v>21</v>
      </c>
      <c r="M31" s="210">
        <f>G31*(1+L31/100)</f>
        <v>185.37199999999999</v>
      </c>
      <c r="N31" s="210">
        <v>0</v>
      </c>
      <c r="O31" s="210">
        <f>ROUND(E31*N31,2)</f>
        <v>0</v>
      </c>
      <c r="P31" s="210">
        <v>1.15E-3</v>
      </c>
      <c r="Q31" s="210">
        <f>ROUND(E31*P31,2)</f>
        <v>0</v>
      </c>
      <c r="R31" s="210"/>
      <c r="S31" s="210" t="s">
        <v>104</v>
      </c>
      <c r="T31" s="210" t="s">
        <v>110</v>
      </c>
      <c r="U31" s="210">
        <v>0.10580000000000001</v>
      </c>
      <c r="V31" s="210">
        <f>ROUND(E31*U31,2)</f>
        <v>0.42</v>
      </c>
      <c r="W31" s="210"/>
      <c r="X31" s="210" t="s">
        <v>117</v>
      </c>
      <c r="Y31" s="207"/>
      <c r="Z31" s="207"/>
      <c r="AA31" s="207"/>
      <c r="AB31" s="207"/>
      <c r="AC31" s="207"/>
      <c r="AD31" s="207"/>
      <c r="AE31" s="207"/>
      <c r="AF31" s="207"/>
      <c r="AG31" s="207" t="s">
        <v>118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24">
        <v>23</v>
      </c>
      <c r="B32" s="225" t="s">
        <v>173</v>
      </c>
      <c r="C32" s="231" t="s">
        <v>174</v>
      </c>
      <c r="D32" s="226" t="s">
        <v>116</v>
      </c>
      <c r="E32" s="227">
        <v>13</v>
      </c>
      <c r="F32" s="228">
        <v>23.7</v>
      </c>
      <c r="G32" s="229">
        <f>ROUND(E32*F32,2)</f>
        <v>308.10000000000002</v>
      </c>
      <c r="H32" s="210">
        <v>0</v>
      </c>
      <c r="I32" s="210">
        <f>ROUND(E32*H32,2)</f>
        <v>0</v>
      </c>
      <c r="J32" s="210">
        <v>23.7</v>
      </c>
      <c r="K32" s="210">
        <f>ROUND(E32*J32,2)</f>
        <v>308.10000000000002</v>
      </c>
      <c r="L32" s="210">
        <v>21</v>
      </c>
      <c r="M32" s="210">
        <f>G32*(1+L32/100)</f>
        <v>372.80100000000004</v>
      </c>
      <c r="N32" s="210">
        <v>0</v>
      </c>
      <c r="O32" s="210">
        <f>ROUND(E32*N32,2)</f>
        <v>0</v>
      </c>
      <c r="P32" s="210">
        <v>3.7699999999999999E-3</v>
      </c>
      <c r="Q32" s="210">
        <f>ROUND(E32*P32,2)</f>
        <v>0.05</v>
      </c>
      <c r="R32" s="210"/>
      <c r="S32" s="210" t="s">
        <v>104</v>
      </c>
      <c r="T32" s="210" t="s">
        <v>110</v>
      </c>
      <c r="U32" s="210">
        <v>6.5549999999999997E-2</v>
      </c>
      <c r="V32" s="210">
        <f>ROUND(E32*U32,2)</f>
        <v>0.85</v>
      </c>
      <c r="W32" s="210"/>
      <c r="X32" s="210" t="s">
        <v>117</v>
      </c>
      <c r="Y32" s="207"/>
      <c r="Z32" s="207"/>
      <c r="AA32" s="207"/>
      <c r="AB32" s="207"/>
      <c r="AC32" s="207"/>
      <c r="AD32" s="207"/>
      <c r="AE32" s="207"/>
      <c r="AF32" s="207"/>
      <c r="AG32" s="207" t="s">
        <v>118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">
      <c r="A33" s="224">
        <v>24</v>
      </c>
      <c r="B33" s="225" t="s">
        <v>175</v>
      </c>
      <c r="C33" s="231" t="s">
        <v>176</v>
      </c>
      <c r="D33" s="226" t="s">
        <v>116</v>
      </c>
      <c r="E33" s="227">
        <v>18.600000000000001</v>
      </c>
      <c r="F33" s="228">
        <v>20.8</v>
      </c>
      <c r="G33" s="229">
        <f>ROUND(E33*F33,2)</f>
        <v>386.88</v>
      </c>
      <c r="H33" s="210">
        <v>0</v>
      </c>
      <c r="I33" s="210">
        <f>ROUND(E33*H33,2)</f>
        <v>0</v>
      </c>
      <c r="J33" s="210">
        <v>20.8</v>
      </c>
      <c r="K33" s="210">
        <f>ROUND(E33*J33,2)</f>
        <v>386.88</v>
      </c>
      <c r="L33" s="210">
        <v>21</v>
      </c>
      <c r="M33" s="210">
        <f>G33*(1+L33/100)</f>
        <v>468.12479999999999</v>
      </c>
      <c r="N33" s="210">
        <v>0</v>
      </c>
      <c r="O33" s="210">
        <f>ROUND(E33*N33,2)</f>
        <v>0</v>
      </c>
      <c r="P33" s="210">
        <v>2.2599999999999999E-3</v>
      </c>
      <c r="Q33" s="210">
        <f>ROUND(E33*P33,2)</f>
        <v>0.04</v>
      </c>
      <c r="R33" s="210"/>
      <c r="S33" s="210" t="s">
        <v>104</v>
      </c>
      <c r="T33" s="210" t="s">
        <v>110</v>
      </c>
      <c r="U33" s="210">
        <v>5.7500000000000002E-2</v>
      </c>
      <c r="V33" s="210">
        <f>ROUND(E33*U33,2)</f>
        <v>1.07</v>
      </c>
      <c r="W33" s="210"/>
      <c r="X33" s="210" t="s">
        <v>117</v>
      </c>
      <c r="Y33" s="207"/>
      <c r="Z33" s="207"/>
      <c r="AA33" s="207"/>
      <c r="AB33" s="207"/>
      <c r="AC33" s="207"/>
      <c r="AD33" s="207"/>
      <c r="AE33" s="207"/>
      <c r="AF33" s="207"/>
      <c r="AG33" s="207" t="s">
        <v>118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ht="22.5" outlineLevel="1" x14ac:dyDescent="0.2">
      <c r="A34" s="224">
        <v>25</v>
      </c>
      <c r="B34" s="225" t="s">
        <v>177</v>
      </c>
      <c r="C34" s="231" t="s">
        <v>178</v>
      </c>
      <c r="D34" s="226" t="s">
        <v>116</v>
      </c>
      <c r="E34" s="227">
        <v>29.4</v>
      </c>
      <c r="F34" s="228">
        <v>238.55</v>
      </c>
      <c r="G34" s="229">
        <f>ROUND(E34*F34,2)</f>
        <v>7013.37</v>
      </c>
      <c r="H34" s="210">
        <v>0</v>
      </c>
      <c r="I34" s="210">
        <f>ROUND(E34*H34,2)</f>
        <v>0</v>
      </c>
      <c r="J34" s="210">
        <v>238.55</v>
      </c>
      <c r="K34" s="210">
        <f>ROUND(E34*J34,2)</f>
        <v>7013.37</v>
      </c>
      <c r="L34" s="210">
        <v>21</v>
      </c>
      <c r="M34" s="210">
        <f>G34*(1+L34/100)</f>
        <v>8486.1777000000002</v>
      </c>
      <c r="N34" s="210">
        <v>2E-3</v>
      </c>
      <c r="O34" s="210">
        <f>ROUND(E34*N34,2)</f>
        <v>0.06</v>
      </c>
      <c r="P34" s="210">
        <v>0</v>
      </c>
      <c r="Q34" s="210">
        <f>ROUND(E34*P34,2)</f>
        <v>0</v>
      </c>
      <c r="R34" s="210"/>
      <c r="S34" s="210" t="s">
        <v>140</v>
      </c>
      <c r="T34" s="210" t="s">
        <v>110</v>
      </c>
      <c r="U34" s="210">
        <v>0</v>
      </c>
      <c r="V34" s="210">
        <f>ROUND(E34*U34,2)</f>
        <v>0</v>
      </c>
      <c r="W34" s="210"/>
      <c r="X34" s="210" t="s">
        <v>117</v>
      </c>
      <c r="Y34" s="207"/>
      <c r="Z34" s="207"/>
      <c r="AA34" s="207"/>
      <c r="AB34" s="207"/>
      <c r="AC34" s="207"/>
      <c r="AD34" s="207"/>
      <c r="AE34" s="207"/>
      <c r="AF34" s="207"/>
      <c r="AG34" s="207" t="s">
        <v>179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24">
        <v>26</v>
      </c>
      <c r="B35" s="225" t="s">
        <v>180</v>
      </c>
      <c r="C35" s="231" t="s">
        <v>181</v>
      </c>
      <c r="D35" s="226" t="s">
        <v>168</v>
      </c>
      <c r="E35" s="227">
        <v>4</v>
      </c>
      <c r="F35" s="228">
        <v>403</v>
      </c>
      <c r="G35" s="229">
        <f>ROUND(E35*F35,2)</f>
        <v>1612</v>
      </c>
      <c r="H35" s="210">
        <v>260.97000000000003</v>
      </c>
      <c r="I35" s="210">
        <f>ROUND(E35*H35,2)</f>
        <v>1043.8800000000001</v>
      </c>
      <c r="J35" s="210">
        <v>142.03</v>
      </c>
      <c r="K35" s="210">
        <f>ROUND(E35*J35,2)</f>
        <v>568.12</v>
      </c>
      <c r="L35" s="210">
        <v>21</v>
      </c>
      <c r="M35" s="210">
        <f>G35*(1+L35/100)</f>
        <v>1950.52</v>
      </c>
      <c r="N35" s="210">
        <v>4.0000000000000002E-4</v>
      </c>
      <c r="O35" s="210">
        <f>ROUND(E35*N35,2)</f>
        <v>0</v>
      </c>
      <c r="P35" s="210">
        <v>0</v>
      </c>
      <c r="Q35" s="210">
        <f>ROUND(E35*P35,2)</f>
        <v>0</v>
      </c>
      <c r="R35" s="210"/>
      <c r="S35" s="210" t="s">
        <v>104</v>
      </c>
      <c r="T35" s="210" t="s">
        <v>110</v>
      </c>
      <c r="U35" s="210">
        <v>0.45</v>
      </c>
      <c r="V35" s="210">
        <f>ROUND(E35*U35,2)</f>
        <v>1.8</v>
      </c>
      <c r="W35" s="210"/>
      <c r="X35" s="210" t="s">
        <v>117</v>
      </c>
      <c r="Y35" s="207"/>
      <c r="Z35" s="207"/>
      <c r="AA35" s="207"/>
      <c r="AB35" s="207"/>
      <c r="AC35" s="207"/>
      <c r="AD35" s="207"/>
      <c r="AE35" s="207"/>
      <c r="AF35" s="207"/>
      <c r="AG35" s="207" t="s">
        <v>118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24">
        <v>27</v>
      </c>
      <c r="B36" s="225" t="s">
        <v>182</v>
      </c>
      <c r="C36" s="231" t="s">
        <v>183</v>
      </c>
      <c r="D36" s="226" t="s">
        <v>116</v>
      </c>
      <c r="E36" s="227">
        <v>18.399999999999999</v>
      </c>
      <c r="F36" s="228">
        <v>632</v>
      </c>
      <c r="G36" s="229">
        <f>ROUND(E36*F36,2)</f>
        <v>11628.8</v>
      </c>
      <c r="H36" s="210">
        <v>559.94000000000005</v>
      </c>
      <c r="I36" s="210">
        <f>ROUND(E36*H36,2)</f>
        <v>10302.9</v>
      </c>
      <c r="J36" s="210">
        <v>72.06</v>
      </c>
      <c r="K36" s="210">
        <f>ROUND(E36*J36,2)</f>
        <v>1325.9</v>
      </c>
      <c r="L36" s="210">
        <v>21</v>
      </c>
      <c r="M36" s="210">
        <f>G36*(1+L36/100)</f>
        <v>14070.847999999998</v>
      </c>
      <c r="N36" s="210">
        <v>3.1199999999999999E-3</v>
      </c>
      <c r="O36" s="210">
        <f>ROUND(E36*N36,2)</f>
        <v>0.06</v>
      </c>
      <c r="P36" s="210">
        <v>0</v>
      </c>
      <c r="Q36" s="210">
        <f>ROUND(E36*P36,2)</f>
        <v>0</v>
      </c>
      <c r="R36" s="210"/>
      <c r="S36" s="210" t="s">
        <v>184</v>
      </c>
      <c r="T36" s="210" t="s">
        <v>110</v>
      </c>
      <c r="U36" s="210">
        <v>0.29399999999999998</v>
      </c>
      <c r="V36" s="210">
        <f>ROUND(E36*U36,2)</f>
        <v>5.41</v>
      </c>
      <c r="W36" s="210"/>
      <c r="X36" s="210" t="s">
        <v>117</v>
      </c>
      <c r="Y36" s="207"/>
      <c r="Z36" s="207"/>
      <c r="AA36" s="207"/>
      <c r="AB36" s="207"/>
      <c r="AC36" s="207"/>
      <c r="AD36" s="207"/>
      <c r="AE36" s="207"/>
      <c r="AF36" s="207"/>
      <c r="AG36" s="207" t="s">
        <v>118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">
      <c r="A37" s="224">
        <v>28</v>
      </c>
      <c r="B37" s="225" t="s">
        <v>185</v>
      </c>
      <c r="C37" s="231" t="s">
        <v>186</v>
      </c>
      <c r="D37" s="226" t="s">
        <v>121</v>
      </c>
      <c r="E37" s="227">
        <v>33.18</v>
      </c>
      <c r="F37" s="228">
        <v>692</v>
      </c>
      <c r="G37" s="229">
        <f>ROUND(E37*F37,2)</f>
        <v>22960.560000000001</v>
      </c>
      <c r="H37" s="210">
        <v>438.24</v>
      </c>
      <c r="I37" s="210">
        <f>ROUND(E37*H37,2)</f>
        <v>14540.8</v>
      </c>
      <c r="J37" s="210">
        <v>253.76</v>
      </c>
      <c r="K37" s="210">
        <f>ROUND(E37*J37,2)</f>
        <v>8419.76</v>
      </c>
      <c r="L37" s="210">
        <v>21</v>
      </c>
      <c r="M37" s="210">
        <f>G37*(1+L37/100)</f>
        <v>27782.277600000001</v>
      </c>
      <c r="N37" s="210">
        <v>5.4999999999999997E-3</v>
      </c>
      <c r="O37" s="210">
        <f>ROUND(E37*N37,2)</f>
        <v>0.18</v>
      </c>
      <c r="P37" s="210">
        <v>0</v>
      </c>
      <c r="Q37" s="210">
        <f>ROUND(E37*P37,2)</f>
        <v>0</v>
      </c>
      <c r="R37" s="210"/>
      <c r="S37" s="210" t="s">
        <v>184</v>
      </c>
      <c r="T37" s="210" t="s">
        <v>110</v>
      </c>
      <c r="U37" s="210">
        <v>1.1145</v>
      </c>
      <c r="V37" s="210">
        <f>ROUND(E37*U37,2)</f>
        <v>36.979999999999997</v>
      </c>
      <c r="W37" s="210"/>
      <c r="X37" s="210" t="s">
        <v>117</v>
      </c>
      <c r="Y37" s="207"/>
      <c r="Z37" s="207"/>
      <c r="AA37" s="207"/>
      <c r="AB37" s="207"/>
      <c r="AC37" s="207"/>
      <c r="AD37" s="207"/>
      <c r="AE37" s="207"/>
      <c r="AF37" s="207"/>
      <c r="AG37" s="207" t="s">
        <v>118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">
      <c r="A38" s="224">
        <v>29</v>
      </c>
      <c r="B38" s="225" t="s">
        <v>187</v>
      </c>
      <c r="C38" s="231" t="s">
        <v>188</v>
      </c>
      <c r="D38" s="226" t="s">
        <v>116</v>
      </c>
      <c r="E38" s="227">
        <v>18.2</v>
      </c>
      <c r="F38" s="228">
        <v>408</v>
      </c>
      <c r="G38" s="229">
        <f>ROUND(E38*F38,2)</f>
        <v>7425.6</v>
      </c>
      <c r="H38" s="210">
        <v>333.71</v>
      </c>
      <c r="I38" s="210">
        <f>ROUND(E38*H38,2)</f>
        <v>6073.52</v>
      </c>
      <c r="J38" s="210">
        <v>74.290000000000006</v>
      </c>
      <c r="K38" s="210">
        <f>ROUND(E38*J38,2)</f>
        <v>1352.08</v>
      </c>
      <c r="L38" s="210">
        <v>21</v>
      </c>
      <c r="M38" s="210">
        <f>G38*(1+L38/100)</f>
        <v>8984.9760000000006</v>
      </c>
      <c r="N38" s="210">
        <v>2.0500000000000002E-3</v>
      </c>
      <c r="O38" s="210">
        <f>ROUND(E38*N38,2)</f>
        <v>0.04</v>
      </c>
      <c r="P38" s="210">
        <v>0</v>
      </c>
      <c r="Q38" s="210">
        <f>ROUND(E38*P38,2)</f>
        <v>0</v>
      </c>
      <c r="R38" s="210"/>
      <c r="S38" s="210" t="s">
        <v>184</v>
      </c>
      <c r="T38" s="210" t="s">
        <v>110</v>
      </c>
      <c r="U38" s="210">
        <v>0.26400000000000001</v>
      </c>
      <c r="V38" s="210">
        <f>ROUND(E38*U38,2)</f>
        <v>4.8</v>
      </c>
      <c r="W38" s="210"/>
      <c r="X38" s="210" t="s">
        <v>117</v>
      </c>
      <c r="Y38" s="207"/>
      <c r="Z38" s="207"/>
      <c r="AA38" s="207"/>
      <c r="AB38" s="207"/>
      <c r="AC38" s="207"/>
      <c r="AD38" s="207"/>
      <c r="AE38" s="207"/>
      <c r="AF38" s="207"/>
      <c r="AG38" s="207" t="s">
        <v>118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24">
        <v>30</v>
      </c>
      <c r="B39" s="225" t="s">
        <v>189</v>
      </c>
      <c r="C39" s="231" t="s">
        <v>190</v>
      </c>
      <c r="D39" s="226" t="s">
        <v>116</v>
      </c>
      <c r="E39" s="227">
        <v>68.7</v>
      </c>
      <c r="F39" s="228">
        <v>492</v>
      </c>
      <c r="G39" s="229">
        <f>ROUND(E39*F39,2)</f>
        <v>33800.400000000001</v>
      </c>
      <c r="H39" s="210">
        <v>389.41</v>
      </c>
      <c r="I39" s="210">
        <f>ROUND(E39*H39,2)</f>
        <v>26752.47</v>
      </c>
      <c r="J39" s="210">
        <v>102.59</v>
      </c>
      <c r="K39" s="210">
        <f>ROUND(E39*J39,2)</f>
        <v>7047.93</v>
      </c>
      <c r="L39" s="210">
        <v>21</v>
      </c>
      <c r="M39" s="210">
        <f>G39*(1+L39/100)</f>
        <v>40898.484000000004</v>
      </c>
      <c r="N39" s="210">
        <v>2.2499999999999998E-3</v>
      </c>
      <c r="O39" s="210">
        <f>ROUND(E39*N39,2)</f>
        <v>0.15</v>
      </c>
      <c r="P39" s="210">
        <v>0</v>
      </c>
      <c r="Q39" s="210">
        <f>ROUND(E39*P39,2)</f>
        <v>0</v>
      </c>
      <c r="R39" s="210"/>
      <c r="S39" s="210" t="s">
        <v>184</v>
      </c>
      <c r="T39" s="210" t="s">
        <v>110</v>
      </c>
      <c r="U39" s="210">
        <v>0.36399999999999999</v>
      </c>
      <c r="V39" s="210">
        <f>ROUND(E39*U39,2)</f>
        <v>25.01</v>
      </c>
      <c r="W39" s="210"/>
      <c r="X39" s="210" t="s">
        <v>117</v>
      </c>
      <c r="Y39" s="207"/>
      <c r="Z39" s="207"/>
      <c r="AA39" s="207"/>
      <c r="AB39" s="207"/>
      <c r="AC39" s="207"/>
      <c r="AD39" s="207"/>
      <c r="AE39" s="207"/>
      <c r="AF39" s="207"/>
      <c r="AG39" s="207" t="s">
        <v>118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">
      <c r="A40" s="224">
        <v>31</v>
      </c>
      <c r="B40" s="225" t="s">
        <v>191</v>
      </c>
      <c r="C40" s="231" t="s">
        <v>192</v>
      </c>
      <c r="D40" s="226" t="s">
        <v>116</v>
      </c>
      <c r="E40" s="227">
        <v>8.0500000000000007</v>
      </c>
      <c r="F40" s="228">
        <v>450</v>
      </c>
      <c r="G40" s="229">
        <f>ROUND(E40*F40,2)</f>
        <v>3622.5</v>
      </c>
      <c r="H40" s="210">
        <v>210.02</v>
      </c>
      <c r="I40" s="210">
        <f>ROUND(E40*H40,2)</f>
        <v>1690.66</v>
      </c>
      <c r="J40" s="210">
        <v>239.98</v>
      </c>
      <c r="K40" s="210">
        <f>ROUND(E40*J40,2)</f>
        <v>1931.84</v>
      </c>
      <c r="L40" s="210">
        <v>21</v>
      </c>
      <c r="M40" s="210">
        <f>G40*(1+L40/100)</f>
        <v>4383.2249999999995</v>
      </c>
      <c r="N40" s="210">
        <v>3.3999999999999998E-3</v>
      </c>
      <c r="O40" s="210">
        <f>ROUND(E40*N40,2)</f>
        <v>0.03</v>
      </c>
      <c r="P40" s="210">
        <v>0</v>
      </c>
      <c r="Q40" s="210">
        <f>ROUND(E40*P40,2)</f>
        <v>0</v>
      </c>
      <c r="R40" s="210"/>
      <c r="S40" s="210" t="s">
        <v>184</v>
      </c>
      <c r="T40" s="210" t="s">
        <v>110</v>
      </c>
      <c r="U40" s="210">
        <v>0.91600000000000004</v>
      </c>
      <c r="V40" s="210">
        <f>ROUND(E40*U40,2)</f>
        <v>7.37</v>
      </c>
      <c r="W40" s="210"/>
      <c r="X40" s="210" t="s">
        <v>117</v>
      </c>
      <c r="Y40" s="207"/>
      <c r="Z40" s="207"/>
      <c r="AA40" s="207"/>
      <c r="AB40" s="207"/>
      <c r="AC40" s="207"/>
      <c r="AD40" s="207"/>
      <c r="AE40" s="207"/>
      <c r="AF40" s="207"/>
      <c r="AG40" s="207" t="s">
        <v>118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">
      <c r="A41" s="224">
        <v>32</v>
      </c>
      <c r="B41" s="225" t="s">
        <v>193</v>
      </c>
      <c r="C41" s="231" t="s">
        <v>194</v>
      </c>
      <c r="D41" s="226" t="s">
        <v>121</v>
      </c>
      <c r="E41" s="227">
        <v>1.9750000000000001</v>
      </c>
      <c r="F41" s="228">
        <v>1450</v>
      </c>
      <c r="G41" s="229">
        <f>ROUND(E41*F41,2)</f>
        <v>2863.75</v>
      </c>
      <c r="H41" s="210">
        <v>0</v>
      </c>
      <c r="I41" s="210">
        <f>ROUND(E41*H41,2)</f>
        <v>0</v>
      </c>
      <c r="J41" s="210">
        <v>1450</v>
      </c>
      <c r="K41" s="210">
        <f>ROUND(E41*J41,2)</f>
        <v>2863.75</v>
      </c>
      <c r="L41" s="210">
        <v>21</v>
      </c>
      <c r="M41" s="210">
        <f>G41*(1+L41/100)</f>
        <v>3465.1374999999998</v>
      </c>
      <c r="N41" s="210">
        <v>9.7999999999999997E-3</v>
      </c>
      <c r="O41" s="210">
        <f>ROUND(E41*N41,2)</f>
        <v>0.02</v>
      </c>
      <c r="P41" s="210">
        <v>0</v>
      </c>
      <c r="Q41" s="210">
        <f>ROUND(E41*P41,2)</f>
        <v>0</v>
      </c>
      <c r="R41" s="210"/>
      <c r="S41" s="210" t="s">
        <v>140</v>
      </c>
      <c r="T41" s="210" t="s">
        <v>110</v>
      </c>
      <c r="U41" s="210">
        <v>0</v>
      </c>
      <c r="V41" s="210">
        <f>ROUND(E41*U41,2)</f>
        <v>0</v>
      </c>
      <c r="W41" s="210"/>
      <c r="X41" s="210" t="s">
        <v>117</v>
      </c>
      <c r="Y41" s="207"/>
      <c r="Z41" s="207"/>
      <c r="AA41" s="207"/>
      <c r="AB41" s="207"/>
      <c r="AC41" s="207"/>
      <c r="AD41" s="207"/>
      <c r="AE41" s="207"/>
      <c r="AF41" s="207"/>
      <c r="AG41" s="207" t="s">
        <v>118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">
      <c r="A42" s="224">
        <v>33</v>
      </c>
      <c r="B42" s="225" t="s">
        <v>195</v>
      </c>
      <c r="C42" s="231" t="s">
        <v>196</v>
      </c>
      <c r="D42" s="226" t="s">
        <v>121</v>
      </c>
      <c r="E42" s="227">
        <v>1.556</v>
      </c>
      <c r="F42" s="228">
        <v>1510</v>
      </c>
      <c r="G42" s="229">
        <f>ROUND(E42*F42,2)</f>
        <v>2349.56</v>
      </c>
      <c r="H42" s="210">
        <v>0</v>
      </c>
      <c r="I42" s="210">
        <f>ROUND(E42*H42,2)</f>
        <v>0</v>
      </c>
      <c r="J42" s="210">
        <v>1510</v>
      </c>
      <c r="K42" s="210">
        <f>ROUND(E42*J42,2)</f>
        <v>2349.56</v>
      </c>
      <c r="L42" s="210">
        <v>21</v>
      </c>
      <c r="M42" s="210">
        <f>G42*(1+L42/100)</f>
        <v>2842.9675999999999</v>
      </c>
      <c r="N42" s="210">
        <v>9.7999999999999997E-3</v>
      </c>
      <c r="O42" s="210">
        <f>ROUND(E42*N42,2)</f>
        <v>0.02</v>
      </c>
      <c r="P42" s="210">
        <v>0</v>
      </c>
      <c r="Q42" s="210">
        <f>ROUND(E42*P42,2)</f>
        <v>0</v>
      </c>
      <c r="R42" s="210"/>
      <c r="S42" s="210" t="s">
        <v>140</v>
      </c>
      <c r="T42" s="210" t="s">
        <v>110</v>
      </c>
      <c r="U42" s="210">
        <v>0</v>
      </c>
      <c r="V42" s="210">
        <f>ROUND(E42*U42,2)</f>
        <v>0</v>
      </c>
      <c r="W42" s="210"/>
      <c r="X42" s="210" t="s">
        <v>117</v>
      </c>
      <c r="Y42" s="207"/>
      <c r="Z42" s="207"/>
      <c r="AA42" s="207"/>
      <c r="AB42" s="207"/>
      <c r="AC42" s="207"/>
      <c r="AD42" s="207"/>
      <c r="AE42" s="207"/>
      <c r="AF42" s="207"/>
      <c r="AG42" s="207" t="s">
        <v>118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">
      <c r="A43" s="224">
        <v>34</v>
      </c>
      <c r="B43" s="225" t="s">
        <v>197</v>
      </c>
      <c r="C43" s="231" t="s">
        <v>198</v>
      </c>
      <c r="D43" s="226" t="s">
        <v>159</v>
      </c>
      <c r="E43" s="227">
        <v>0.55415999999999999</v>
      </c>
      <c r="F43" s="228">
        <v>1328</v>
      </c>
      <c r="G43" s="229">
        <f>ROUND(E43*F43,2)</f>
        <v>735.92</v>
      </c>
      <c r="H43" s="210">
        <v>0</v>
      </c>
      <c r="I43" s="210">
        <f>ROUND(E43*H43,2)</f>
        <v>0</v>
      </c>
      <c r="J43" s="210">
        <v>1328</v>
      </c>
      <c r="K43" s="210">
        <f>ROUND(E43*J43,2)</f>
        <v>735.92</v>
      </c>
      <c r="L43" s="210">
        <v>21</v>
      </c>
      <c r="M43" s="210">
        <f>G43*(1+L43/100)</f>
        <v>890.46319999999992</v>
      </c>
      <c r="N43" s="210">
        <v>0</v>
      </c>
      <c r="O43" s="210">
        <f>ROUND(E43*N43,2)</f>
        <v>0</v>
      </c>
      <c r="P43" s="210">
        <v>0</v>
      </c>
      <c r="Q43" s="210">
        <f>ROUND(E43*P43,2)</f>
        <v>0</v>
      </c>
      <c r="R43" s="210"/>
      <c r="S43" s="210" t="s">
        <v>104</v>
      </c>
      <c r="T43" s="210" t="s">
        <v>110</v>
      </c>
      <c r="U43" s="210">
        <v>4.82</v>
      </c>
      <c r="V43" s="210">
        <f>ROUND(E43*U43,2)</f>
        <v>2.67</v>
      </c>
      <c r="W43" s="210"/>
      <c r="X43" s="210" t="s">
        <v>160</v>
      </c>
      <c r="Y43" s="207"/>
      <c r="Z43" s="207"/>
      <c r="AA43" s="207"/>
      <c r="AB43" s="207"/>
      <c r="AC43" s="207"/>
      <c r="AD43" s="207"/>
      <c r="AE43" s="207"/>
      <c r="AF43" s="207"/>
      <c r="AG43" s="207" t="s">
        <v>161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x14ac:dyDescent="0.2">
      <c r="A44" s="212" t="s">
        <v>99</v>
      </c>
      <c r="B44" s="213" t="s">
        <v>61</v>
      </c>
      <c r="C44" s="230" t="s">
        <v>62</v>
      </c>
      <c r="D44" s="214"/>
      <c r="E44" s="215"/>
      <c r="F44" s="216"/>
      <c r="G44" s="217">
        <f>SUMIF(AG45:AG58,"&lt;&gt;NOR",G45:G58)</f>
        <v>288783.15999999997</v>
      </c>
      <c r="H44" s="211"/>
      <c r="I44" s="211">
        <f>SUM(I45:I58)</f>
        <v>185269.11999999997</v>
      </c>
      <c r="J44" s="211"/>
      <c r="K44" s="211">
        <f>SUM(K45:K58)</f>
        <v>103514.05</v>
      </c>
      <c r="L44" s="211"/>
      <c r="M44" s="211">
        <f>SUM(M45:M58)</f>
        <v>349427.62360000005</v>
      </c>
      <c r="N44" s="211"/>
      <c r="O44" s="211">
        <f>SUM(O45:O58)</f>
        <v>13.7</v>
      </c>
      <c r="P44" s="211"/>
      <c r="Q44" s="211">
        <f>SUM(Q45:Q58)</f>
        <v>14.33</v>
      </c>
      <c r="R44" s="211"/>
      <c r="S44" s="211"/>
      <c r="T44" s="211"/>
      <c r="U44" s="211"/>
      <c r="V44" s="211">
        <f>SUM(V45:V58)</f>
        <v>354.33</v>
      </c>
      <c r="W44" s="211"/>
      <c r="X44" s="211"/>
      <c r="AG44" t="s">
        <v>100</v>
      </c>
    </row>
    <row r="45" spans="1:60" outlineLevel="1" x14ac:dyDescent="0.2">
      <c r="A45" s="224">
        <v>35</v>
      </c>
      <c r="B45" s="225" t="s">
        <v>199</v>
      </c>
      <c r="C45" s="231" t="s">
        <v>200</v>
      </c>
      <c r="D45" s="226" t="s">
        <v>121</v>
      </c>
      <c r="E45" s="227">
        <v>308.05250000000001</v>
      </c>
      <c r="F45" s="228">
        <v>40.700000000000003</v>
      </c>
      <c r="G45" s="229">
        <f>ROUND(E45*F45,2)</f>
        <v>12537.74</v>
      </c>
      <c r="H45" s="210">
        <v>0</v>
      </c>
      <c r="I45" s="210">
        <f>ROUND(E45*H45,2)</f>
        <v>0</v>
      </c>
      <c r="J45" s="210">
        <v>40.700000000000003</v>
      </c>
      <c r="K45" s="210">
        <f>ROUND(E45*J45,2)</f>
        <v>12537.74</v>
      </c>
      <c r="L45" s="210">
        <v>21</v>
      </c>
      <c r="M45" s="210">
        <f>G45*(1+L45/100)</f>
        <v>15170.6654</v>
      </c>
      <c r="N45" s="210">
        <v>0</v>
      </c>
      <c r="O45" s="210">
        <f>ROUND(E45*N45,2)</f>
        <v>0</v>
      </c>
      <c r="P45" s="210">
        <v>4.2000000000000003E-2</v>
      </c>
      <c r="Q45" s="210">
        <f>ROUND(E45*P45,2)</f>
        <v>12.94</v>
      </c>
      <c r="R45" s="210"/>
      <c r="S45" s="210" t="s">
        <v>104</v>
      </c>
      <c r="T45" s="210" t="s">
        <v>110</v>
      </c>
      <c r="U45" s="210">
        <v>0.14199999999999999</v>
      </c>
      <c r="V45" s="210">
        <f>ROUND(E45*U45,2)</f>
        <v>43.74</v>
      </c>
      <c r="W45" s="210"/>
      <c r="X45" s="210" t="s">
        <v>117</v>
      </c>
      <c r="Y45" s="207"/>
      <c r="Z45" s="207"/>
      <c r="AA45" s="207"/>
      <c r="AB45" s="207"/>
      <c r="AC45" s="207"/>
      <c r="AD45" s="207"/>
      <c r="AE45" s="207"/>
      <c r="AF45" s="207"/>
      <c r="AG45" s="207" t="s">
        <v>118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">
      <c r="A46" s="224">
        <v>36</v>
      </c>
      <c r="B46" s="225" t="s">
        <v>201</v>
      </c>
      <c r="C46" s="231" t="s">
        <v>202</v>
      </c>
      <c r="D46" s="226" t="s">
        <v>116</v>
      </c>
      <c r="E46" s="227">
        <v>60.65</v>
      </c>
      <c r="F46" s="228">
        <v>24</v>
      </c>
      <c r="G46" s="229">
        <f>ROUND(E46*F46,2)</f>
        <v>1455.6</v>
      </c>
      <c r="H46" s="210">
        <v>0</v>
      </c>
      <c r="I46" s="210">
        <f>ROUND(E46*H46,2)</f>
        <v>0</v>
      </c>
      <c r="J46" s="210">
        <v>24</v>
      </c>
      <c r="K46" s="210">
        <f>ROUND(E46*J46,2)</f>
        <v>1455.6</v>
      </c>
      <c r="L46" s="210">
        <v>21</v>
      </c>
      <c r="M46" s="210">
        <f>G46*(1+L46/100)</f>
        <v>1761.2759999999998</v>
      </c>
      <c r="N46" s="210">
        <v>0</v>
      </c>
      <c r="O46" s="210">
        <f>ROUND(E46*N46,2)</f>
        <v>0</v>
      </c>
      <c r="P46" s="210">
        <v>2.3E-2</v>
      </c>
      <c r="Q46" s="210">
        <f>ROUND(E46*P46,2)</f>
        <v>1.39</v>
      </c>
      <c r="R46" s="210"/>
      <c r="S46" s="210" t="s">
        <v>104</v>
      </c>
      <c r="T46" s="210" t="s">
        <v>110</v>
      </c>
      <c r="U46" s="210">
        <v>8.4000000000000005E-2</v>
      </c>
      <c r="V46" s="210">
        <f>ROUND(E46*U46,2)</f>
        <v>5.09</v>
      </c>
      <c r="W46" s="210"/>
      <c r="X46" s="210" t="s">
        <v>117</v>
      </c>
      <c r="Y46" s="207"/>
      <c r="Z46" s="207"/>
      <c r="AA46" s="207"/>
      <c r="AB46" s="207"/>
      <c r="AC46" s="207"/>
      <c r="AD46" s="207"/>
      <c r="AE46" s="207"/>
      <c r="AF46" s="207"/>
      <c r="AG46" s="207" t="s">
        <v>118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">
      <c r="A47" s="224">
        <v>37</v>
      </c>
      <c r="B47" s="225" t="s">
        <v>203</v>
      </c>
      <c r="C47" s="231" t="s">
        <v>204</v>
      </c>
      <c r="D47" s="226" t="s">
        <v>116</v>
      </c>
      <c r="E47" s="227">
        <v>68.7</v>
      </c>
      <c r="F47" s="228">
        <v>189</v>
      </c>
      <c r="G47" s="229">
        <f>ROUND(E47*F47,2)</f>
        <v>12984.3</v>
      </c>
      <c r="H47" s="210">
        <v>171.63</v>
      </c>
      <c r="I47" s="210">
        <f>ROUND(E47*H47,2)</f>
        <v>11790.98</v>
      </c>
      <c r="J47" s="210">
        <v>17.37</v>
      </c>
      <c r="K47" s="210">
        <f>ROUND(E47*J47,2)</f>
        <v>1193.32</v>
      </c>
      <c r="L47" s="210">
        <v>21</v>
      </c>
      <c r="M47" s="210">
        <f>G47*(1+L47/100)</f>
        <v>15711.002999999999</v>
      </c>
      <c r="N47" s="210">
        <v>5.6999999999999998E-4</v>
      </c>
      <c r="O47" s="210">
        <f>ROUND(E47*N47,2)</f>
        <v>0.04</v>
      </c>
      <c r="P47" s="210">
        <v>0</v>
      </c>
      <c r="Q47" s="210">
        <f>ROUND(E47*P47,2)</f>
        <v>0</v>
      </c>
      <c r="R47" s="210"/>
      <c r="S47" s="210" t="s">
        <v>184</v>
      </c>
      <c r="T47" s="210" t="s">
        <v>110</v>
      </c>
      <c r="U47" s="210">
        <v>6.7000000000000004E-2</v>
      </c>
      <c r="V47" s="210">
        <f>ROUND(E47*U47,2)</f>
        <v>4.5999999999999996</v>
      </c>
      <c r="W47" s="210"/>
      <c r="X47" s="210" t="s">
        <v>117</v>
      </c>
      <c r="Y47" s="207"/>
      <c r="Z47" s="207"/>
      <c r="AA47" s="207"/>
      <c r="AB47" s="207"/>
      <c r="AC47" s="207"/>
      <c r="AD47" s="207"/>
      <c r="AE47" s="207"/>
      <c r="AF47" s="207"/>
      <c r="AG47" s="207" t="s">
        <v>118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ht="22.5" outlineLevel="1" x14ac:dyDescent="0.2">
      <c r="A48" s="224">
        <v>38</v>
      </c>
      <c r="B48" s="225" t="s">
        <v>205</v>
      </c>
      <c r="C48" s="231" t="s">
        <v>206</v>
      </c>
      <c r="D48" s="226" t="s">
        <v>121</v>
      </c>
      <c r="E48" s="227">
        <v>285.02249999999998</v>
      </c>
      <c r="F48" s="228">
        <v>469.5</v>
      </c>
      <c r="G48" s="229">
        <f>ROUND(E48*F48,2)</f>
        <v>133818.06</v>
      </c>
      <c r="H48" s="210">
        <v>347.32</v>
      </c>
      <c r="I48" s="210">
        <f>ROUND(E48*H48,2)</f>
        <v>98994.01</v>
      </c>
      <c r="J48" s="210">
        <v>122.18</v>
      </c>
      <c r="K48" s="210">
        <f>ROUND(E48*J48,2)</f>
        <v>34824.050000000003</v>
      </c>
      <c r="L48" s="210">
        <v>21</v>
      </c>
      <c r="M48" s="210">
        <f>G48*(1+L48/100)</f>
        <v>161919.85259999998</v>
      </c>
      <c r="N48" s="210">
        <v>4.4609999999999997E-2</v>
      </c>
      <c r="O48" s="210">
        <f>ROUND(E48*N48,2)</f>
        <v>12.71</v>
      </c>
      <c r="P48" s="210">
        <v>0</v>
      </c>
      <c r="Q48" s="210">
        <f>ROUND(E48*P48,2)</f>
        <v>0</v>
      </c>
      <c r="R48" s="210"/>
      <c r="S48" s="210" t="s">
        <v>104</v>
      </c>
      <c r="T48" s="210" t="s">
        <v>110</v>
      </c>
      <c r="U48" s="210">
        <v>0.42299999999999999</v>
      </c>
      <c r="V48" s="210">
        <f>ROUND(E48*U48,2)</f>
        <v>120.56</v>
      </c>
      <c r="W48" s="210"/>
      <c r="X48" s="210" t="s">
        <v>117</v>
      </c>
      <c r="Y48" s="207"/>
      <c r="Z48" s="207"/>
      <c r="AA48" s="207"/>
      <c r="AB48" s="207"/>
      <c r="AC48" s="207"/>
      <c r="AD48" s="207"/>
      <c r="AE48" s="207"/>
      <c r="AF48" s="207"/>
      <c r="AG48" s="207" t="s">
        <v>118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ht="22.5" outlineLevel="1" x14ac:dyDescent="0.2">
      <c r="A49" s="224">
        <v>39</v>
      </c>
      <c r="B49" s="225" t="s">
        <v>207</v>
      </c>
      <c r="C49" s="231" t="s">
        <v>208</v>
      </c>
      <c r="D49" s="226" t="s">
        <v>116</v>
      </c>
      <c r="E49" s="227">
        <v>10.25</v>
      </c>
      <c r="F49" s="228">
        <v>724</v>
      </c>
      <c r="G49" s="229">
        <f>ROUND(E49*F49,2)</f>
        <v>7421</v>
      </c>
      <c r="H49" s="210">
        <v>623.78</v>
      </c>
      <c r="I49" s="210">
        <f>ROUND(E49*H49,2)</f>
        <v>6393.75</v>
      </c>
      <c r="J49" s="210">
        <v>100.22</v>
      </c>
      <c r="K49" s="210">
        <f>ROUND(E49*J49,2)</f>
        <v>1027.26</v>
      </c>
      <c r="L49" s="210">
        <v>21</v>
      </c>
      <c r="M49" s="210">
        <f>G49*(1+L49/100)</f>
        <v>8979.41</v>
      </c>
      <c r="N49" s="210">
        <v>1.3610000000000001E-2</v>
      </c>
      <c r="O49" s="210">
        <f>ROUND(E49*N49,2)</f>
        <v>0.14000000000000001</v>
      </c>
      <c r="P49" s="210">
        <v>0</v>
      </c>
      <c r="Q49" s="210">
        <f>ROUND(E49*P49,2)</f>
        <v>0</v>
      </c>
      <c r="R49" s="210"/>
      <c r="S49" s="210" t="s">
        <v>104</v>
      </c>
      <c r="T49" s="210" t="s">
        <v>110</v>
      </c>
      <c r="U49" s="210">
        <v>0.35</v>
      </c>
      <c r="V49" s="210">
        <f>ROUND(E49*U49,2)</f>
        <v>3.59</v>
      </c>
      <c r="W49" s="210"/>
      <c r="X49" s="210" t="s">
        <v>117</v>
      </c>
      <c r="Y49" s="207"/>
      <c r="Z49" s="207"/>
      <c r="AA49" s="207"/>
      <c r="AB49" s="207"/>
      <c r="AC49" s="207"/>
      <c r="AD49" s="207"/>
      <c r="AE49" s="207"/>
      <c r="AF49" s="207"/>
      <c r="AG49" s="207" t="s">
        <v>118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ht="22.5" outlineLevel="1" x14ac:dyDescent="0.2">
      <c r="A50" s="224">
        <v>40</v>
      </c>
      <c r="B50" s="225" t="s">
        <v>209</v>
      </c>
      <c r="C50" s="231" t="s">
        <v>210</v>
      </c>
      <c r="D50" s="226" t="s">
        <v>116</v>
      </c>
      <c r="E50" s="227">
        <v>50.4</v>
      </c>
      <c r="F50" s="228">
        <v>792</v>
      </c>
      <c r="G50" s="229">
        <f>ROUND(E50*F50,2)</f>
        <v>39916.800000000003</v>
      </c>
      <c r="H50" s="210">
        <v>658.87</v>
      </c>
      <c r="I50" s="210">
        <f>ROUND(E50*H50,2)</f>
        <v>33207.050000000003</v>
      </c>
      <c r="J50" s="210">
        <v>133.13</v>
      </c>
      <c r="K50" s="210">
        <f>ROUND(E50*J50,2)</f>
        <v>6709.75</v>
      </c>
      <c r="L50" s="210">
        <v>21</v>
      </c>
      <c r="M50" s="210">
        <f>G50*(1+L50/100)</f>
        <v>48299.328000000001</v>
      </c>
      <c r="N50" s="210">
        <v>1.448E-2</v>
      </c>
      <c r="O50" s="210">
        <f>ROUND(E50*N50,2)</f>
        <v>0.73</v>
      </c>
      <c r="P50" s="210">
        <v>0</v>
      </c>
      <c r="Q50" s="210">
        <f>ROUND(E50*P50,2)</f>
        <v>0</v>
      </c>
      <c r="R50" s="210"/>
      <c r="S50" s="210" t="s">
        <v>104</v>
      </c>
      <c r="T50" s="210" t="s">
        <v>110</v>
      </c>
      <c r="U50" s="210">
        <v>0.46</v>
      </c>
      <c r="V50" s="210">
        <f>ROUND(E50*U50,2)</f>
        <v>23.18</v>
      </c>
      <c r="W50" s="210"/>
      <c r="X50" s="210" t="s">
        <v>117</v>
      </c>
      <c r="Y50" s="207"/>
      <c r="Z50" s="207"/>
      <c r="AA50" s="207"/>
      <c r="AB50" s="207"/>
      <c r="AC50" s="207"/>
      <c r="AD50" s="207"/>
      <c r="AE50" s="207"/>
      <c r="AF50" s="207"/>
      <c r="AG50" s="207" t="s">
        <v>118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">
      <c r="A51" s="224">
        <v>41</v>
      </c>
      <c r="B51" s="225" t="s">
        <v>211</v>
      </c>
      <c r="C51" s="231" t="s">
        <v>212</v>
      </c>
      <c r="D51" s="226" t="s">
        <v>116</v>
      </c>
      <c r="E51" s="227">
        <v>13</v>
      </c>
      <c r="F51" s="228">
        <v>801</v>
      </c>
      <c r="G51" s="229">
        <f>ROUND(E51*F51,2)</f>
        <v>10413</v>
      </c>
      <c r="H51" s="210">
        <v>717.39</v>
      </c>
      <c r="I51" s="210">
        <f>ROUND(E51*H51,2)</f>
        <v>9326.07</v>
      </c>
      <c r="J51" s="210">
        <v>83.61</v>
      </c>
      <c r="K51" s="210">
        <f>ROUND(E51*J51,2)</f>
        <v>1086.93</v>
      </c>
      <c r="L51" s="210">
        <v>21</v>
      </c>
      <c r="M51" s="210">
        <f>G51*(1+L51/100)</f>
        <v>12599.73</v>
      </c>
      <c r="N51" s="210">
        <v>1.09E-3</v>
      </c>
      <c r="O51" s="210">
        <f>ROUND(E51*N51,2)</f>
        <v>0.01</v>
      </c>
      <c r="P51" s="210">
        <v>0</v>
      </c>
      <c r="Q51" s="210">
        <f>ROUND(E51*P51,2)</f>
        <v>0</v>
      </c>
      <c r="R51" s="210"/>
      <c r="S51" s="210" t="s">
        <v>104</v>
      </c>
      <c r="T51" s="210" t="s">
        <v>110</v>
      </c>
      <c r="U51" s="210">
        <v>0.28000000000000003</v>
      </c>
      <c r="V51" s="210">
        <f>ROUND(E51*U51,2)</f>
        <v>3.64</v>
      </c>
      <c r="W51" s="210"/>
      <c r="X51" s="210" t="s">
        <v>117</v>
      </c>
      <c r="Y51" s="207"/>
      <c r="Z51" s="207"/>
      <c r="AA51" s="207"/>
      <c r="AB51" s="207"/>
      <c r="AC51" s="207"/>
      <c r="AD51" s="207"/>
      <c r="AE51" s="207"/>
      <c r="AF51" s="207"/>
      <c r="AG51" s="207" t="s">
        <v>118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24">
        <v>42</v>
      </c>
      <c r="B52" s="225" t="s">
        <v>213</v>
      </c>
      <c r="C52" s="231" t="s">
        <v>214</v>
      </c>
      <c r="D52" s="226" t="s">
        <v>116</v>
      </c>
      <c r="E52" s="227">
        <v>182.48</v>
      </c>
      <c r="F52" s="228">
        <v>115.5</v>
      </c>
      <c r="G52" s="229">
        <f>ROUND(E52*F52,2)</f>
        <v>21076.44</v>
      </c>
      <c r="H52" s="210">
        <v>19.63</v>
      </c>
      <c r="I52" s="210">
        <f>ROUND(E52*H52,2)</f>
        <v>3582.08</v>
      </c>
      <c r="J52" s="210">
        <v>95.87</v>
      </c>
      <c r="K52" s="210">
        <f>ROUND(E52*J52,2)</f>
        <v>17494.36</v>
      </c>
      <c r="L52" s="210">
        <v>21</v>
      </c>
      <c r="M52" s="210">
        <f>G52*(1+L52/100)</f>
        <v>25502.492399999999</v>
      </c>
      <c r="N52" s="210">
        <v>2.0000000000000002E-5</v>
      </c>
      <c r="O52" s="210">
        <f>ROUND(E52*N52,2)</f>
        <v>0</v>
      </c>
      <c r="P52" s="210">
        <v>0</v>
      </c>
      <c r="Q52" s="210">
        <f>ROUND(E52*P52,2)</f>
        <v>0</v>
      </c>
      <c r="R52" s="210"/>
      <c r="S52" s="210" t="s">
        <v>104</v>
      </c>
      <c r="T52" s="210" t="s">
        <v>110</v>
      </c>
      <c r="U52" s="210">
        <v>0.35</v>
      </c>
      <c r="V52" s="210">
        <f>ROUND(E52*U52,2)</f>
        <v>63.87</v>
      </c>
      <c r="W52" s="210"/>
      <c r="X52" s="210" t="s">
        <v>117</v>
      </c>
      <c r="Y52" s="207"/>
      <c r="Z52" s="207"/>
      <c r="AA52" s="207"/>
      <c r="AB52" s="207"/>
      <c r="AC52" s="207"/>
      <c r="AD52" s="207"/>
      <c r="AE52" s="207"/>
      <c r="AF52" s="207"/>
      <c r="AG52" s="207" t="s">
        <v>118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ht="22.5" outlineLevel="1" x14ac:dyDescent="0.2">
      <c r="A53" s="224">
        <v>43</v>
      </c>
      <c r="B53" s="225" t="s">
        <v>215</v>
      </c>
      <c r="C53" s="231" t="s">
        <v>216</v>
      </c>
      <c r="D53" s="226" t="s">
        <v>168</v>
      </c>
      <c r="E53" s="227">
        <v>0</v>
      </c>
      <c r="F53" s="228">
        <v>2110</v>
      </c>
      <c r="G53" s="229">
        <f>ROUND(E53*F53,2)</f>
        <v>0</v>
      </c>
      <c r="H53" s="210">
        <v>1955</v>
      </c>
      <c r="I53" s="210">
        <f>ROUND(E53*H53,2)</f>
        <v>0</v>
      </c>
      <c r="J53" s="210">
        <v>155</v>
      </c>
      <c r="K53" s="210">
        <f>ROUND(E53*J53,2)</f>
        <v>0</v>
      </c>
      <c r="L53" s="210">
        <v>21</v>
      </c>
      <c r="M53" s="210">
        <f>G53*(1+L53/100)</f>
        <v>0</v>
      </c>
      <c r="N53" s="210">
        <v>2.188E-2</v>
      </c>
      <c r="O53" s="210">
        <f>ROUND(E53*N53,2)</f>
        <v>0</v>
      </c>
      <c r="P53" s="210">
        <v>0</v>
      </c>
      <c r="Q53" s="210">
        <f>ROUND(E53*P53,2)</f>
        <v>0</v>
      </c>
      <c r="R53" s="210"/>
      <c r="S53" s="210" t="s">
        <v>104</v>
      </c>
      <c r="T53" s="210" t="s">
        <v>110</v>
      </c>
      <c r="U53" s="210">
        <v>0.52</v>
      </c>
      <c r="V53" s="210">
        <f>ROUND(E53*U53,2)</f>
        <v>0</v>
      </c>
      <c r="W53" s="210"/>
      <c r="X53" s="210" t="s">
        <v>117</v>
      </c>
      <c r="Y53" s="207"/>
      <c r="Z53" s="207"/>
      <c r="AA53" s="207"/>
      <c r="AB53" s="207"/>
      <c r="AC53" s="207"/>
      <c r="AD53" s="207"/>
      <c r="AE53" s="207"/>
      <c r="AF53" s="207"/>
      <c r="AG53" s="207" t="s">
        <v>118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">
      <c r="A54" s="224">
        <v>44</v>
      </c>
      <c r="B54" s="225" t="s">
        <v>217</v>
      </c>
      <c r="C54" s="231" t="s">
        <v>218</v>
      </c>
      <c r="D54" s="226" t="s">
        <v>116</v>
      </c>
      <c r="E54" s="227">
        <v>68.7</v>
      </c>
      <c r="F54" s="228">
        <v>41.2</v>
      </c>
      <c r="G54" s="229">
        <f>ROUND(E54*F54,2)</f>
        <v>2830.44</v>
      </c>
      <c r="H54" s="210">
        <v>23.4</v>
      </c>
      <c r="I54" s="210">
        <f>ROUND(E54*H54,2)</f>
        <v>1607.58</v>
      </c>
      <c r="J54" s="210">
        <v>17.8</v>
      </c>
      <c r="K54" s="210">
        <f>ROUND(E54*J54,2)</f>
        <v>1222.8599999999999</v>
      </c>
      <c r="L54" s="210">
        <v>21</v>
      </c>
      <c r="M54" s="210">
        <f>G54*(1+L54/100)</f>
        <v>3424.8323999999998</v>
      </c>
      <c r="N54" s="210">
        <v>1.2E-4</v>
      </c>
      <c r="O54" s="210">
        <f>ROUND(E54*N54,2)</f>
        <v>0.01</v>
      </c>
      <c r="P54" s="210">
        <v>0</v>
      </c>
      <c r="Q54" s="210">
        <f>ROUND(E54*P54,2)</f>
        <v>0</v>
      </c>
      <c r="R54" s="210"/>
      <c r="S54" s="210" t="s">
        <v>104</v>
      </c>
      <c r="T54" s="210" t="s">
        <v>110</v>
      </c>
      <c r="U54" s="210">
        <v>6.7000000000000004E-2</v>
      </c>
      <c r="V54" s="210">
        <f>ROUND(E54*U54,2)</f>
        <v>4.5999999999999996</v>
      </c>
      <c r="W54" s="210"/>
      <c r="X54" s="210" t="s">
        <v>117</v>
      </c>
      <c r="Y54" s="207"/>
      <c r="Z54" s="207"/>
      <c r="AA54" s="207"/>
      <c r="AB54" s="207"/>
      <c r="AC54" s="207"/>
      <c r="AD54" s="207"/>
      <c r="AE54" s="207"/>
      <c r="AF54" s="207"/>
      <c r="AG54" s="207" t="s">
        <v>118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">
      <c r="A55" s="224">
        <v>45</v>
      </c>
      <c r="B55" s="225" t="s">
        <v>219</v>
      </c>
      <c r="C55" s="231" t="s">
        <v>220</v>
      </c>
      <c r="D55" s="226" t="s">
        <v>116</v>
      </c>
      <c r="E55" s="227">
        <v>68.7</v>
      </c>
      <c r="F55" s="228">
        <v>42.8</v>
      </c>
      <c r="G55" s="229">
        <f>ROUND(E55*F55,2)</f>
        <v>2940.36</v>
      </c>
      <c r="H55" s="210">
        <v>25.01</v>
      </c>
      <c r="I55" s="210">
        <f>ROUND(E55*H55,2)</f>
        <v>1718.19</v>
      </c>
      <c r="J55" s="210">
        <v>17.79</v>
      </c>
      <c r="K55" s="210">
        <f>ROUND(E55*J55,2)</f>
        <v>1222.17</v>
      </c>
      <c r="L55" s="210">
        <v>21</v>
      </c>
      <c r="M55" s="210">
        <f>G55*(1+L55/100)</f>
        <v>3557.8355999999999</v>
      </c>
      <c r="N55" s="210">
        <v>4.8999999999999998E-4</v>
      </c>
      <c r="O55" s="210">
        <f>ROUND(E55*N55,2)</f>
        <v>0.03</v>
      </c>
      <c r="P55" s="210">
        <v>0</v>
      </c>
      <c r="Q55" s="210">
        <f>ROUND(E55*P55,2)</f>
        <v>0</v>
      </c>
      <c r="R55" s="210"/>
      <c r="S55" s="210" t="s">
        <v>104</v>
      </c>
      <c r="T55" s="210" t="s">
        <v>110</v>
      </c>
      <c r="U55" s="210">
        <v>6.7000000000000004E-2</v>
      </c>
      <c r="V55" s="210">
        <f>ROUND(E55*U55,2)</f>
        <v>4.5999999999999996</v>
      </c>
      <c r="W55" s="210"/>
      <c r="X55" s="210" t="s">
        <v>117</v>
      </c>
      <c r="Y55" s="207"/>
      <c r="Z55" s="207"/>
      <c r="AA55" s="207"/>
      <c r="AB55" s="207"/>
      <c r="AC55" s="207"/>
      <c r="AD55" s="207"/>
      <c r="AE55" s="207"/>
      <c r="AF55" s="207"/>
      <c r="AG55" s="207" t="s">
        <v>118</v>
      </c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ht="22.5" outlineLevel="1" x14ac:dyDescent="0.2">
      <c r="A56" s="224">
        <v>46</v>
      </c>
      <c r="B56" s="225" t="s">
        <v>221</v>
      </c>
      <c r="C56" s="231" t="s">
        <v>222</v>
      </c>
      <c r="D56" s="226" t="s">
        <v>121</v>
      </c>
      <c r="E56" s="227">
        <v>304.0625</v>
      </c>
      <c r="F56" s="228">
        <v>99.4</v>
      </c>
      <c r="G56" s="229">
        <f>ROUND(E56*F56,2)</f>
        <v>30223.81</v>
      </c>
      <c r="H56" s="210">
        <v>56.61</v>
      </c>
      <c r="I56" s="210">
        <f>ROUND(E56*H56,2)</f>
        <v>17212.98</v>
      </c>
      <c r="J56" s="210">
        <v>42.79</v>
      </c>
      <c r="K56" s="210">
        <f>ROUND(E56*J56,2)</f>
        <v>13010.83</v>
      </c>
      <c r="L56" s="210">
        <v>21</v>
      </c>
      <c r="M56" s="210">
        <f>G56*(1+L56/100)</f>
        <v>36570.810100000002</v>
      </c>
      <c r="N56" s="210">
        <v>1.1E-4</v>
      </c>
      <c r="O56" s="210">
        <f>ROUND(E56*N56,2)</f>
        <v>0.03</v>
      </c>
      <c r="P56" s="210">
        <v>0</v>
      </c>
      <c r="Q56" s="210">
        <f>ROUND(E56*P56,2)</f>
        <v>0</v>
      </c>
      <c r="R56" s="210"/>
      <c r="S56" s="210" t="s">
        <v>104</v>
      </c>
      <c r="T56" s="210" t="s">
        <v>110</v>
      </c>
      <c r="U56" s="210">
        <v>0.14000000000000001</v>
      </c>
      <c r="V56" s="210">
        <f>ROUND(E56*U56,2)</f>
        <v>42.57</v>
      </c>
      <c r="W56" s="210"/>
      <c r="X56" s="210" t="s">
        <v>117</v>
      </c>
      <c r="Y56" s="207"/>
      <c r="Z56" s="207"/>
      <c r="AA56" s="207"/>
      <c r="AB56" s="207"/>
      <c r="AC56" s="207"/>
      <c r="AD56" s="207"/>
      <c r="AE56" s="207"/>
      <c r="AF56" s="207"/>
      <c r="AG56" s="207" t="s">
        <v>118</v>
      </c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ht="22.5" outlineLevel="1" x14ac:dyDescent="0.2">
      <c r="A57" s="224">
        <v>47</v>
      </c>
      <c r="B57" s="225" t="s">
        <v>223</v>
      </c>
      <c r="C57" s="231" t="s">
        <v>224</v>
      </c>
      <c r="D57" s="226" t="s">
        <v>121</v>
      </c>
      <c r="E57" s="227">
        <v>19.53</v>
      </c>
      <c r="F57" s="228">
        <v>110</v>
      </c>
      <c r="G57" s="229">
        <f>ROUND(E57*F57,2)</f>
        <v>2148.3000000000002</v>
      </c>
      <c r="H57" s="210">
        <v>73.55</v>
      </c>
      <c r="I57" s="210">
        <f>ROUND(E57*H57,2)</f>
        <v>1436.43</v>
      </c>
      <c r="J57" s="210">
        <v>36.450000000000003</v>
      </c>
      <c r="K57" s="210">
        <f>ROUND(E57*J57,2)</f>
        <v>711.87</v>
      </c>
      <c r="L57" s="210">
        <v>21</v>
      </c>
      <c r="M57" s="210">
        <f>G57*(1+L57/100)</f>
        <v>2599.4430000000002</v>
      </c>
      <c r="N57" s="210">
        <v>1.9000000000000001E-4</v>
      </c>
      <c r="O57" s="210">
        <f>ROUND(E57*N57,2)</f>
        <v>0</v>
      </c>
      <c r="P57" s="210">
        <v>0</v>
      </c>
      <c r="Q57" s="210">
        <f>ROUND(E57*P57,2)</f>
        <v>0</v>
      </c>
      <c r="R57" s="210"/>
      <c r="S57" s="210" t="s">
        <v>104</v>
      </c>
      <c r="T57" s="210" t="s">
        <v>110</v>
      </c>
      <c r="U57" s="210">
        <v>0.12</v>
      </c>
      <c r="V57" s="210">
        <f>ROUND(E57*U57,2)</f>
        <v>2.34</v>
      </c>
      <c r="W57" s="210"/>
      <c r="X57" s="210" t="s">
        <v>117</v>
      </c>
      <c r="Y57" s="207"/>
      <c r="Z57" s="207"/>
      <c r="AA57" s="207"/>
      <c r="AB57" s="207"/>
      <c r="AC57" s="207"/>
      <c r="AD57" s="207"/>
      <c r="AE57" s="207"/>
      <c r="AF57" s="207"/>
      <c r="AG57" s="207" t="s">
        <v>118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outlineLevel="1" x14ac:dyDescent="0.2">
      <c r="A58" s="224">
        <v>48</v>
      </c>
      <c r="B58" s="225" t="s">
        <v>225</v>
      </c>
      <c r="C58" s="231" t="s">
        <v>226</v>
      </c>
      <c r="D58" s="226" t="s">
        <v>159</v>
      </c>
      <c r="E58" s="227">
        <v>13.720190000000001</v>
      </c>
      <c r="F58" s="228">
        <v>803</v>
      </c>
      <c r="G58" s="229">
        <f>ROUND(E58*F58,2)</f>
        <v>11017.31</v>
      </c>
      <c r="H58" s="210">
        <v>0</v>
      </c>
      <c r="I58" s="210">
        <f>ROUND(E58*H58,2)</f>
        <v>0</v>
      </c>
      <c r="J58" s="210">
        <v>803</v>
      </c>
      <c r="K58" s="210">
        <f>ROUND(E58*J58,2)</f>
        <v>11017.31</v>
      </c>
      <c r="L58" s="210">
        <v>21</v>
      </c>
      <c r="M58" s="210">
        <f>G58*(1+L58/100)</f>
        <v>13330.945099999999</v>
      </c>
      <c r="N58" s="210">
        <v>0</v>
      </c>
      <c r="O58" s="210">
        <f>ROUND(E58*N58,2)</f>
        <v>0</v>
      </c>
      <c r="P58" s="210">
        <v>0</v>
      </c>
      <c r="Q58" s="210">
        <f>ROUND(E58*P58,2)</f>
        <v>0</v>
      </c>
      <c r="R58" s="210"/>
      <c r="S58" s="210" t="s">
        <v>104</v>
      </c>
      <c r="T58" s="210" t="s">
        <v>110</v>
      </c>
      <c r="U58" s="210">
        <v>2.3290000000000002</v>
      </c>
      <c r="V58" s="210">
        <f>ROUND(E58*U58,2)</f>
        <v>31.95</v>
      </c>
      <c r="W58" s="210"/>
      <c r="X58" s="210" t="s">
        <v>160</v>
      </c>
      <c r="Y58" s="207"/>
      <c r="Z58" s="207"/>
      <c r="AA58" s="207"/>
      <c r="AB58" s="207"/>
      <c r="AC58" s="207"/>
      <c r="AD58" s="207"/>
      <c r="AE58" s="207"/>
      <c r="AF58" s="207"/>
      <c r="AG58" s="207" t="s">
        <v>161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x14ac:dyDescent="0.2">
      <c r="A59" s="212" t="s">
        <v>99</v>
      </c>
      <c r="B59" s="213" t="s">
        <v>63</v>
      </c>
      <c r="C59" s="230" t="s">
        <v>64</v>
      </c>
      <c r="D59" s="214"/>
      <c r="E59" s="215"/>
      <c r="F59" s="216"/>
      <c r="G59" s="217">
        <f>SUMIF(AG60:AG64,"&lt;&gt;NOR",G60:G64)</f>
        <v>10502.35</v>
      </c>
      <c r="H59" s="211"/>
      <c r="I59" s="211">
        <f>SUM(I60:I64)</f>
        <v>4899.2700000000004</v>
      </c>
      <c r="J59" s="211"/>
      <c r="K59" s="211">
        <f>SUM(K60:K64)</f>
        <v>5603.08</v>
      </c>
      <c r="L59" s="211"/>
      <c r="M59" s="211">
        <f>SUM(M60:M64)</f>
        <v>12707.843500000001</v>
      </c>
      <c r="N59" s="211"/>
      <c r="O59" s="211">
        <f>SUM(O60:O64)</f>
        <v>0.25</v>
      </c>
      <c r="P59" s="211"/>
      <c r="Q59" s="211">
        <f>SUM(Q60:Q64)</f>
        <v>0</v>
      </c>
      <c r="R59" s="211"/>
      <c r="S59" s="211"/>
      <c r="T59" s="211"/>
      <c r="U59" s="211"/>
      <c r="V59" s="211">
        <f>SUM(V60:V64)</f>
        <v>17.959999999999997</v>
      </c>
      <c r="W59" s="211"/>
      <c r="X59" s="211"/>
      <c r="AG59" t="s">
        <v>100</v>
      </c>
    </row>
    <row r="60" spans="1:60" outlineLevel="1" x14ac:dyDescent="0.2">
      <c r="A60" s="224">
        <v>49</v>
      </c>
      <c r="B60" s="225" t="s">
        <v>227</v>
      </c>
      <c r="C60" s="231" t="s">
        <v>228</v>
      </c>
      <c r="D60" s="226" t="s">
        <v>121</v>
      </c>
      <c r="E60" s="227">
        <v>19.04</v>
      </c>
      <c r="F60" s="228">
        <v>212</v>
      </c>
      <c r="G60" s="229">
        <f>ROUND(E60*F60,2)</f>
        <v>4036.48</v>
      </c>
      <c r="H60" s="210">
        <v>5.0199999999999996</v>
      </c>
      <c r="I60" s="210">
        <f>ROUND(E60*H60,2)</f>
        <v>95.58</v>
      </c>
      <c r="J60" s="210">
        <v>206.98</v>
      </c>
      <c r="K60" s="210">
        <f>ROUND(E60*J60,2)</f>
        <v>3940.9</v>
      </c>
      <c r="L60" s="210">
        <v>21</v>
      </c>
      <c r="M60" s="210">
        <f>G60*(1+L60/100)</f>
        <v>4884.1408000000001</v>
      </c>
      <c r="N60" s="210">
        <v>1.9000000000000001E-4</v>
      </c>
      <c r="O60" s="210">
        <f>ROUND(E60*N60,2)</f>
        <v>0</v>
      </c>
      <c r="P60" s="210">
        <v>0</v>
      </c>
      <c r="Q60" s="210">
        <f>ROUND(E60*P60,2)</f>
        <v>0</v>
      </c>
      <c r="R60" s="210"/>
      <c r="S60" s="210" t="s">
        <v>104</v>
      </c>
      <c r="T60" s="210" t="s">
        <v>110</v>
      </c>
      <c r="U60" s="210">
        <v>0.65400000000000003</v>
      </c>
      <c r="V60" s="210">
        <f>ROUND(E60*U60,2)</f>
        <v>12.45</v>
      </c>
      <c r="W60" s="210"/>
      <c r="X60" s="210" t="s">
        <v>117</v>
      </c>
      <c r="Y60" s="207"/>
      <c r="Z60" s="207"/>
      <c r="AA60" s="207"/>
      <c r="AB60" s="207"/>
      <c r="AC60" s="207"/>
      <c r="AD60" s="207"/>
      <c r="AE60" s="207"/>
      <c r="AF60" s="207"/>
      <c r="AG60" s="207" t="s">
        <v>118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24">
        <v>50</v>
      </c>
      <c r="B61" s="225" t="s">
        <v>229</v>
      </c>
      <c r="C61" s="231" t="s">
        <v>230</v>
      </c>
      <c r="D61" s="226" t="s">
        <v>116</v>
      </c>
      <c r="E61" s="227">
        <v>28.56</v>
      </c>
      <c r="F61" s="228">
        <v>58.4</v>
      </c>
      <c r="G61" s="229">
        <f>ROUND(E61*F61,2)</f>
        <v>1667.9</v>
      </c>
      <c r="H61" s="210">
        <v>6.9</v>
      </c>
      <c r="I61" s="210">
        <f>ROUND(E61*H61,2)</f>
        <v>197.06</v>
      </c>
      <c r="J61" s="210">
        <v>51.5</v>
      </c>
      <c r="K61" s="210">
        <f>ROUND(E61*J61,2)</f>
        <v>1470.84</v>
      </c>
      <c r="L61" s="210">
        <v>21</v>
      </c>
      <c r="M61" s="210">
        <f>G61*(1+L61/100)</f>
        <v>2018.1590000000001</v>
      </c>
      <c r="N61" s="210">
        <v>1.8000000000000001E-4</v>
      </c>
      <c r="O61" s="210">
        <f>ROUND(E61*N61,2)</f>
        <v>0.01</v>
      </c>
      <c r="P61" s="210">
        <v>0</v>
      </c>
      <c r="Q61" s="210">
        <f>ROUND(E61*P61,2)</f>
        <v>0</v>
      </c>
      <c r="R61" s="210"/>
      <c r="S61" s="210" t="s">
        <v>104</v>
      </c>
      <c r="T61" s="210" t="s">
        <v>110</v>
      </c>
      <c r="U61" s="210">
        <v>0.17249999999999999</v>
      </c>
      <c r="V61" s="210">
        <f>ROUND(E61*U61,2)</f>
        <v>4.93</v>
      </c>
      <c r="W61" s="210"/>
      <c r="X61" s="210" t="s">
        <v>117</v>
      </c>
      <c r="Y61" s="207"/>
      <c r="Z61" s="207"/>
      <c r="AA61" s="207"/>
      <c r="AB61" s="207"/>
      <c r="AC61" s="207"/>
      <c r="AD61" s="207"/>
      <c r="AE61" s="207"/>
      <c r="AF61" s="207"/>
      <c r="AG61" s="207" t="s">
        <v>118</v>
      </c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outlineLevel="1" x14ac:dyDescent="0.2">
      <c r="A62" s="224">
        <v>51</v>
      </c>
      <c r="B62" s="225" t="s">
        <v>231</v>
      </c>
      <c r="C62" s="231" t="s">
        <v>232</v>
      </c>
      <c r="D62" s="226" t="s">
        <v>116</v>
      </c>
      <c r="E62" s="227">
        <v>31.416</v>
      </c>
      <c r="F62" s="228">
        <v>9.3000000000000007</v>
      </c>
      <c r="G62" s="229">
        <f>ROUND(E62*F62,2)</f>
        <v>292.17</v>
      </c>
      <c r="H62" s="210">
        <v>9.3000000000000007</v>
      </c>
      <c r="I62" s="210">
        <f>ROUND(E62*H62,2)</f>
        <v>292.17</v>
      </c>
      <c r="J62" s="210">
        <v>0</v>
      </c>
      <c r="K62" s="210">
        <f>ROUND(E62*J62,2)</f>
        <v>0</v>
      </c>
      <c r="L62" s="210">
        <v>21</v>
      </c>
      <c r="M62" s="210">
        <f>G62*(1+L62/100)</f>
        <v>353.52570000000003</v>
      </c>
      <c r="N62" s="210">
        <v>8.3000000000000001E-4</v>
      </c>
      <c r="O62" s="210">
        <f>ROUND(E62*N62,2)</f>
        <v>0.03</v>
      </c>
      <c r="P62" s="210">
        <v>0</v>
      </c>
      <c r="Q62" s="210">
        <f>ROUND(E62*P62,2)</f>
        <v>0</v>
      </c>
      <c r="R62" s="210" t="s">
        <v>147</v>
      </c>
      <c r="S62" s="210" t="s">
        <v>104</v>
      </c>
      <c r="T62" s="210" t="s">
        <v>110</v>
      </c>
      <c r="U62" s="210">
        <v>0</v>
      </c>
      <c r="V62" s="210">
        <f>ROUND(E62*U62,2)</f>
        <v>0</v>
      </c>
      <c r="W62" s="210"/>
      <c r="X62" s="210" t="s">
        <v>149</v>
      </c>
      <c r="Y62" s="207"/>
      <c r="Z62" s="207"/>
      <c r="AA62" s="207"/>
      <c r="AB62" s="207"/>
      <c r="AC62" s="207"/>
      <c r="AD62" s="207"/>
      <c r="AE62" s="207"/>
      <c r="AF62" s="207"/>
      <c r="AG62" s="207" t="s">
        <v>150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">
      <c r="A63" s="224">
        <v>52</v>
      </c>
      <c r="B63" s="225" t="s">
        <v>233</v>
      </c>
      <c r="C63" s="231" t="s">
        <v>234</v>
      </c>
      <c r="D63" s="226" t="s">
        <v>121</v>
      </c>
      <c r="E63" s="227">
        <v>20.943999999999999</v>
      </c>
      <c r="F63" s="228">
        <v>206</v>
      </c>
      <c r="G63" s="229">
        <f>ROUND(E63*F63,2)</f>
        <v>4314.46</v>
      </c>
      <c r="H63" s="210">
        <v>206</v>
      </c>
      <c r="I63" s="210">
        <f>ROUND(E63*H63,2)</f>
        <v>4314.46</v>
      </c>
      <c r="J63" s="210">
        <v>0</v>
      </c>
      <c r="K63" s="210">
        <f>ROUND(E63*J63,2)</f>
        <v>0</v>
      </c>
      <c r="L63" s="210">
        <v>21</v>
      </c>
      <c r="M63" s="210">
        <f>G63*(1+L63/100)</f>
        <v>5220.4965999999995</v>
      </c>
      <c r="N63" s="210">
        <v>9.7999999999999997E-3</v>
      </c>
      <c r="O63" s="210">
        <f>ROUND(E63*N63,2)</f>
        <v>0.21</v>
      </c>
      <c r="P63" s="210">
        <v>0</v>
      </c>
      <c r="Q63" s="210">
        <f>ROUND(E63*P63,2)</f>
        <v>0</v>
      </c>
      <c r="R63" s="210" t="s">
        <v>147</v>
      </c>
      <c r="S63" s="210" t="s">
        <v>104</v>
      </c>
      <c r="T63" s="210" t="s">
        <v>110</v>
      </c>
      <c r="U63" s="210">
        <v>0</v>
      </c>
      <c r="V63" s="210">
        <f>ROUND(E63*U63,2)</f>
        <v>0</v>
      </c>
      <c r="W63" s="210"/>
      <c r="X63" s="210" t="s">
        <v>149</v>
      </c>
      <c r="Y63" s="207"/>
      <c r="Z63" s="207"/>
      <c r="AA63" s="207"/>
      <c r="AB63" s="207"/>
      <c r="AC63" s="207"/>
      <c r="AD63" s="207"/>
      <c r="AE63" s="207"/>
      <c r="AF63" s="207"/>
      <c r="AG63" s="207" t="s">
        <v>150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">
      <c r="A64" s="224">
        <v>53</v>
      </c>
      <c r="B64" s="225" t="s">
        <v>235</v>
      </c>
      <c r="C64" s="231" t="s">
        <v>236</v>
      </c>
      <c r="D64" s="226" t="s">
        <v>159</v>
      </c>
      <c r="E64" s="227">
        <v>0.24007999999999999</v>
      </c>
      <c r="F64" s="228">
        <v>797</v>
      </c>
      <c r="G64" s="229">
        <f>ROUND(E64*F64,2)</f>
        <v>191.34</v>
      </c>
      <c r="H64" s="210">
        <v>0</v>
      </c>
      <c r="I64" s="210">
        <f>ROUND(E64*H64,2)</f>
        <v>0</v>
      </c>
      <c r="J64" s="210">
        <v>797</v>
      </c>
      <c r="K64" s="210">
        <f>ROUND(E64*J64,2)</f>
        <v>191.34</v>
      </c>
      <c r="L64" s="210">
        <v>21</v>
      </c>
      <c r="M64" s="210">
        <f>G64*(1+L64/100)</f>
        <v>231.5214</v>
      </c>
      <c r="N64" s="210">
        <v>0</v>
      </c>
      <c r="O64" s="210">
        <f>ROUND(E64*N64,2)</f>
        <v>0</v>
      </c>
      <c r="P64" s="210">
        <v>0</v>
      </c>
      <c r="Q64" s="210">
        <f>ROUND(E64*P64,2)</f>
        <v>0</v>
      </c>
      <c r="R64" s="210"/>
      <c r="S64" s="210" t="s">
        <v>104</v>
      </c>
      <c r="T64" s="210" t="s">
        <v>110</v>
      </c>
      <c r="U64" s="210">
        <v>2.4209999999999998</v>
      </c>
      <c r="V64" s="210">
        <f>ROUND(E64*U64,2)</f>
        <v>0.57999999999999996</v>
      </c>
      <c r="W64" s="210"/>
      <c r="X64" s="210" t="s">
        <v>160</v>
      </c>
      <c r="Y64" s="207"/>
      <c r="Z64" s="207"/>
      <c r="AA64" s="207"/>
      <c r="AB64" s="207"/>
      <c r="AC64" s="207"/>
      <c r="AD64" s="207"/>
      <c r="AE64" s="207"/>
      <c r="AF64" s="207"/>
      <c r="AG64" s="207" t="s">
        <v>161</v>
      </c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x14ac:dyDescent="0.2">
      <c r="A65" s="212" t="s">
        <v>99</v>
      </c>
      <c r="B65" s="213" t="s">
        <v>65</v>
      </c>
      <c r="C65" s="230" t="s">
        <v>66</v>
      </c>
      <c r="D65" s="214"/>
      <c r="E65" s="215"/>
      <c r="F65" s="216"/>
      <c r="G65" s="217">
        <f>SUMIF(AG66:AG67,"&lt;&gt;NOR",G66:G67)</f>
        <v>4949.01</v>
      </c>
      <c r="H65" s="211"/>
      <c r="I65" s="211">
        <f>SUM(I66:I67)</f>
        <v>1563.04</v>
      </c>
      <c r="J65" s="211"/>
      <c r="K65" s="211">
        <f>SUM(K66:K67)</f>
        <v>3385.97</v>
      </c>
      <c r="L65" s="211"/>
      <c r="M65" s="211">
        <f>SUM(M66:M67)</f>
        <v>5988.3020999999999</v>
      </c>
      <c r="N65" s="211"/>
      <c r="O65" s="211">
        <f>SUM(O66:O67)</f>
        <v>0.01</v>
      </c>
      <c r="P65" s="211"/>
      <c r="Q65" s="211">
        <f>SUM(Q66:Q67)</f>
        <v>0</v>
      </c>
      <c r="R65" s="211"/>
      <c r="S65" s="211"/>
      <c r="T65" s="211"/>
      <c r="U65" s="211"/>
      <c r="V65" s="211">
        <f>SUM(V66:V67)</f>
        <v>12.559999999999999</v>
      </c>
      <c r="W65" s="211"/>
      <c r="X65" s="211"/>
      <c r="AG65" t="s">
        <v>100</v>
      </c>
    </row>
    <row r="66" spans="1:60" ht="22.5" outlineLevel="1" x14ac:dyDescent="0.2">
      <c r="A66" s="224">
        <v>54</v>
      </c>
      <c r="B66" s="225" t="s">
        <v>237</v>
      </c>
      <c r="C66" s="231" t="s">
        <v>238</v>
      </c>
      <c r="D66" s="226" t="s">
        <v>121</v>
      </c>
      <c r="E66" s="227">
        <v>23.8</v>
      </c>
      <c r="F66" s="228">
        <v>163.5</v>
      </c>
      <c r="G66" s="229">
        <f>ROUND(E66*F66,2)</f>
        <v>3891.3</v>
      </c>
      <c r="H66" s="210">
        <v>57.49</v>
      </c>
      <c r="I66" s="210">
        <f>ROUND(E66*H66,2)</f>
        <v>1368.26</v>
      </c>
      <c r="J66" s="210">
        <v>106.01</v>
      </c>
      <c r="K66" s="210">
        <f>ROUND(E66*J66,2)</f>
        <v>2523.04</v>
      </c>
      <c r="L66" s="210">
        <v>21</v>
      </c>
      <c r="M66" s="210">
        <f>G66*(1+L66/100)</f>
        <v>4708.473</v>
      </c>
      <c r="N66" s="210">
        <v>3.3E-4</v>
      </c>
      <c r="O66" s="210">
        <f>ROUND(E66*N66,2)</f>
        <v>0.01</v>
      </c>
      <c r="P66" s="210">
        <v>0</v>
      </c>
      <c r="Q66" s="210">
        <f>ROUND(E66*P66,2)</f>
        <v>0</v>
      </c>
      <c r="R66" s="210"/>
      <c r="S66" s="210" t="s">
        <v>104</v>
      </c>
      <c r="T66" s="210" t="s">
        <v>110</v>
      </c>
      <c r="U66" s="210">
        <v>0.379</v>
      </c>
      <c r="V66" s="210">
        <f>ROUND(E66*U66,2)</f>
        <v>9.02</v>
      </c>
      <c r="W66" s="210"/>
      <c r="X66" s="210" t="s">
        <v>117</v>
      </c>
      <c r="Y66" s="207"/>
      <c r="Z66" s="207"/>
      <c r="AA66" s="207"/>
      <c r="AB66" s="207"/>
      <c r="AC66" s="207"/>
      <c r="AD66" s="207"/>
      <c r="AE66" s="207"/>
      <c r="AF66" s="207"/>
      <c r="AG66" s="207" t="s">
        <v>118</v>
      </c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outlineLevel="1" x14ac:dyDescent="0.2">
      <c r="A67" s="224">
        <v>55</v>
      </c>
      <c r="B67" s="225" t="s">
        <v>239</v>
      </c>
      <c r="C67" s="231" t="s">
        <v>240</v>
      </c>
      <c r="D67" s="226" t="s">
        <v>121</v>
      </c>
      <c r="E67" s="227">
        <v>23.6096</v>
      </c>
      <c r="F67" s="228">
        <v>44.8</v>
      </c>
      <c r="G67" s="229">
        <f>ROUND(E67*F67,2)</f>
        <v>1057.71</v>
      </c>
      <c r="H67" s="210">
        <v>8.25</v>
      </c>
      <c r="I67" s="210">
        <f>ROUND(E67*H67,2)</f>
        <v>194.78</v>
      </c>
      <c r="J67" s="210">
        <v>36.549999999999997</v>
      </c>
      <c r="K67" s="210">
        <f>ROUND(E67*J67,2)</f>
        <v>862.93</v>
      </c>
      <c r="L67" s="210">
        <v>21</v>
      </c>
      <c r="M67" s="210">
        <f>G67*(1+L67/100)</f>
        <v>1279.8290999999999</v>
      </c>
      <c r="N67" s="210">
        <v>1.6000000000000001E-4</v>
      </c>
      <c r="O67" s="210">
        <f>ROUND(E67*N67,2)</f>
        <v>0</v>
      </c>
      <c r="P67" s="210">
        <v>0</v>
      </c>
      <c r="Q67" s="210">
        <f>ROUND(E67*P67,2)</f>
        <v>0</v>
      </c>
      <c r="R67" s="210"/>
      <c r="S67" s="210" t="s">
        <v>104</v>
      </c>
      <c r="T67" s="210" t="s">
        <v>110</v>
      </c>
      <c r="U67" s="210">
        <v>0.15</v>
      </c>
      <c r="V67" s="210">
        <f>ROUND(E67*U67,2)</f>
        <v>3.54</v>
      </c>
      <c r="W67" s="210"/>
      <c r="X67" s="210" t="s">
        <v>117</v>
      </c>
      <c r="Y67" s="207"/>
      <c r="Z67" s="207"/>
      <c r="AA67" s="207"/>
      <c r="AB67" s="207"/>
      <c r="AC67" s="207"/>
      <c r="AD67" s="207"/>
      <c r="AE67" s="207"/>
      <c r="AF67" s="207"/>
      <c r="AG67" s="207" t="s">
        <v>118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x14ac:dyDescent="0.2">
      <c r="A68" s="212" t="s">
        <v>99</v>
      </c>
      <c r="B68" s="213" t="s">
        <v>67</v>
      </c>
      <c r="C68" s="230" t="s">
        <v>68</v>
      </c>
      <c r="D68" s="214"/>
      <c r="E68" s="215"/>
      <c r="F68" s="216"/>
      <c r="G68" s="217">
        <f>SUMIF(AG69:AG83,"&lt;&gt;NOR",G69:G83)</f>
        <v>28517.910000000003</v>
      </c>
      <c r="H68" s="211"/>
      <c r="I68" s="211">
        <f>SUM(I69:I83)</f>
        <v>4193.28</v>
      </c>
      <c r="J68" s="211"/>
      <c r="K68" s="211">
        <f>SUM(K69:K83)</f>
        <v>24324.630000000005</v>
      </c>
      <c r="L68" s="211"/>
      <c r="M68" s="211">
        <f>SUM(M69:M83)</f>
        <v>34506.671099999992</v>
      </c>
      <c r="N68" s="211"/>
      <c r="O68" s="211">
        <f>SUM(O69:O83)</f>
        <v>0.09</v>
      </c>
      <c r="P68" s="211"/>
      <c r="Q68" s="211">
        <f>SUM(Q69:Q83)</f>
        <v>0</v>
      </c>
      <c r="R68" s="211"/>
      <c r="S68" s="211"/>
      <c r="T68" s="211"/>
      <c r="U68" s="211"/>
      <c r="V68" s="211">
        <f>SUM(V69:V83)</f>
        <v>48.219999999999992</v>
      </c>
      <c r="W68" s="211"/>
      <c r="X68" s="211"/>
      <c r="AG68" t="s">
        <v>100</v>
      </c>
    </row>
    <row r="69" spans="1:60" ht="22.5" outlineLevel="1" x14ac:dyDescent="0.2">
      <c r="A69" s="224">
        <v>56</v>
      </c>
      <c r="B69" s="225" t="s">
        <v>241</v>
      </c>
      <c r="C69" s="231" t="s">
        <v>242</v>
      </c>
      <c r="D69" s="226" t="s">
        <v>116</v>
      </c>
      <c r="E69" s="227">
        <v>44.2</v>
      </c>
      <c r="F69" s="228">
        <v>197</v>
      </c>
      <c r="G69" s="229">
        <f>ROUND(E69*F69,2)</f>
        <v>8707.4</v>
      </c>
      <c r="H69" s="210">
        <v>33.340000000000003</v>
      </c>
      <c r="I69" s="210">
        <f>ROUND(E69*H69,2)</f>
        <v>1473.63</v>
      </c>
      <c r="J69" s="210">
        <v>163.66</v>
      </c>
      <c r="K69" s="210">
        <f>ROUND(E69*J69,2)</f>
        <v>7233.77</v>
      </c>
      <c r="L69" s="210">
        <v>21</v>
      </c>
      <c r="M69" s="210">
        <f>G69*(1+L69/100)</f>
        <v>10535.954</v>
      </c>
      <c r="N69" s="210">
        <v>1.0499999999999999E-3</v>
      </c>
      <c r="O69" s="210">
        <f>ROUND(E69*N69,2)</f>
        <v>0.05</v>
      </c>
      <c r="P69" s="210">
        <v>0</v>
      </c>
      <c r="Q69" s="210">
        <f>ROUND(E69*P69,2)</f>
        <v>0</v>
      </c>
      <c r="R69" s="210"/>
      <c r="S69" s="210" t="s">
        <v>104</v>
      </c>
      <c r="T69" s="210" t="s">
        <v>110</v>
      </c>
      <c r="U69" s="210">
        <v>0.49717</v>
      </c>
      <c r="V69" s="210">
        <f>ROUND(E69*U69,2)</f>
        <v>21.97</v>
      </c>
      <c r="W69" s="210"/>
      <c r="X69" s="210" t="s">
        <v>117</v>
      </c>
      <c r="Y69" s="207"/>
      <c r="Z69" s="207"/>
      <c r="AA69" s="207"/>
      <c r="AB69" s="207"/>
      <c r="AC69" s="207"/>
      <c r="AD69" s="207"/>
      <c r="AE69" s="207"/>
      <c r="AF69" s="207"/>
      <c r="AG69" s="207" t="s">
        <v>179</v>
      </c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ht="22.5" outlineLevel="1" x14ac:dyDescent="0.2">
      <c r="A70" s="224">
        <v>57</v>
      </c>
      <c r="B70" s="225" t="s">
        <v>241</v>
      </c>
      <c r="C70" s="231" t="s">
        <v>243</v>
      </c>
      <c r="D70" s="226" t="s">
        <v>116</v>
      </c>
      <c r="E70" s="227">
        <v>9.3000000000000007</v>
      </c>
      <c r="F70" s="228">
        <v>201.5</v>
      </c>
      <c r="G70" s="229">
        <f>ROUND(E70*F70,2)</f>
        <v>1873.95</v>
      </c>
      <c r="H70" s="210">
        <v>37.49</v>
      </c>
      <c r="I70" s="210">
        <f>ROUND(E70*H70,2)</f>
        <v>348.66</v>
      </c>
      <c r="J70" s="210">
        <v>164.01</v>
      </c>
      <c r="K70" s="210">
        <f>ROUND(E70*J70,2)</f>
        <v>1525.29</v>
      </c>
      <c r="L70" s="210">
        <v>21</v>
      </c>
      <c r="M70" s="210">
        <f>G70*(1+L70/100)</f>
        <v>2267.4794999999999</v>
      </c>
      <c r="N70" s="210">
        <v>1.1000000000000001E-3</v>
      </c>
      <c r="O70" s="210">
        <f>ROUND(E70*N70,2)</f>
        <v>0.01</v>
      </c>
      <c r="P70" s="210">
        <v>0</v>
      </c>
      <c r="Q70" s="210">
        <f>ROUND(E70*P70,2)</f>
        <v>0</v>
      </c>
      <c r="R70" s="210"/>
      <c r="S70" s="210" t="s">
        <v>104</v>
      </c>
      <c r="T70" s="210" t="s">
        <v>110</v>
      </c>
      <c r="U70" s="210">
        <v>0.49717</v>
      </c>
      <c r="V70" s="210">
        <f>ROUND(E70*U70,2)</f>
        <v>4.62</v>
      </c>
      <c r="W70" s="210"/>
      <c r="X70" s="210" t="s">
        <v>117</v>
      </c>
      <c r="Y70" s="207"/>
      <c r="Z70" s="207"/>
      <c r="AA70" s="207"/>
      <c r="AB70" s="207"/>
      <c r="AC70" s="207"/>
      <c r="AD70" s="207"/>
      <c r="AE70" s="207"/>
      <c r="AF70" s="207"/>
      <c r="AG70" s="207" t="s">
        <v>179</v>
      </c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ht="22.5" outlineLevel="1" x14ac:dyDescent="0.2">
      <c r="A71" s="224">
        <v>58</v>
      </c>
      <c r="B71" s="225" t="s">
        <v>244</v>
      </c>
      <c r="C71" s="231" t="s">
        <v>245</v>
      </c>
      <c r="D71" s="226" t="s">
        <v>168</v>
      </c>
      <c r="E71" s="227">
        <v>2</v>
      </c>
      <c r="F71" s="228">
        <v>466</v>
      </c>
      <c r="G71" s="229">
        <f>ROUND(E71*F71,2)</f>
        <v>932</v>
      </c>
      <c r="H71" s="210">
        <v>303.89999999999998</v>
      </c>
      <c r="I71" s="210">
        <f>ROUND(E71*H71,2)</f>
        <v>607.79999999999995</v>
      </c>
      <c r="J71" s="210">
        <v>162.1</v>
      </c>
      <c r="K71" s="210">
        <f>ROUND(E71*J71,2)</f>
        <v>324.2</v>
      </c>
      <c r="L71" s="210">
        <v>21</v>
      </c>
      <c r="M71" s="210">
        <f>G71*(1+L71/100)</f>
        <v>1127.72</v>
      </c>
      <c r="N71" s="210">
        <v>6.4999999999999997E-3</v>
      </c>
      <c r="O71" s="210">
        <f>ROUND(E71*N71,2)</f>
        <v>0.01</v>
      </c>
      <c r="P71" s="210">
        <v>0</v>
      </c>
      <c r="Q71" s="210">
        <f>ROUND(E71*P71,2)</f>
        <v>0</v>
      </c>
      <c r="R71" s="210"/>
      <c r="S71" s="210" t="s">
        <v>104</v>
      </c>
      <c r="T71" s="210" t="s">
        <v>110</v>
      </c>
      <c r="U71" s="210">
        <v>0.48532999999999998</v>
      </c>
      <c r="V71" s="210">
        <f>ROUND(E71*U71,2)</f>
        <v>0.97</v>
      </c>
      <c r="W71" s="210"/>
      <c r="X71" s="210" t="s">
        <v>117</v>
      </c>
      <c r="Y71" s="207"/>
      <c r="Z71" s="207"/>
      <c r="AA71" s="207"/>
      <c r="AB71" s="207"/>
      <c r="AC71" s="207"/>
      <c r="AD71" s="207"/>
      <c r="AE71" s="207"/>
      <c r="AF71" s="207"/>
      <c r="AG71" s="207" t="s">
        <v>246</v>
      </c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ht="22.5" outlineLevel="1" x14ac:dyDescent="0.2">
      <c r="A72" s="224">
        <v>59</v>
      </c>
      <c r="B72" s="225" t="s">
        <v>247</v>
      </c>
      <c r="C72" s="231" t="s">
        <v>248</v>
      </c>
      <c r="D72" s="226" t="s">
        <v>168</v>
      </c>
      <c r="E72" s="227">
        <v>2</v>
      </c>
      <c r="F72" s="228">
        <v>106</v>
      </c>
      <c r="G72" s="229">
        <f>ROUND(E72*F72,2)</f>
        <v>212</v>
      </c>
      <c r="H72" s="210">
        <v>25.57</v>
      </c>
      <c r="I72" s="210">
        <f>ROUND(E72*H72,2)</f>
        <v>51.14</v>
      </c>
      <c r="J72" s="210">
        <v>80.430000000000007</v>
      </c>
      <c r="K72" s="210">
        <f>ROUND(E72*J72,2)</f>
        <v>160.86000000000001</v>
      </c>
      <c r="L72" s="210">
        <v>21</v>
      </c>
      <c r="M72" s="210">
        <f>G72*(1+L72/100)</f>
        <v>256.52</v>
      </c>
      <c r="N72" s="210">
        <v>2.7999999999999998E-4</v>
      </c>
      <c r="O72" s="210">
        <f>ROUND(E72*N72,2)</f>
        <v>0</v>
      </c>
      <c r="P72" s="210">
        <v>0</v>
      </c>
      <c r="Q72" s="210">
        <f>ROUND(E72*P72,2)</f>
        <v>0</v>
      </c>
      <c r="R72" s="210"/>
      <c r="S72" s="210" t="s">
        <v>104</v>
      </c>
      <c r="T72" s="210" t="s">
        <v>110</v>
      </c>
      <c r="U72" s="210">
        <v>0.24399999999999999</v>
      </c>
      <c r="V72" s="210">
        <f>ROUND(E72*U72,2)</f>
        <v>0.49</v>
      </c>
      <c r="W72" s="210"/>
      <c r="X72" s="210" t="s">
        <v>117</v>
      </c>
      <c r="Y72" s="207"/>
      <c r="Z72" s="207"/>
      <c r="AA72" s="207"/>
      <c r="AB72" s="207"/>
      <c r="AC72" s="207"/>
      <c r="AD72" s="207"/>
      <c r="AE72" s="207"/>
      <c r="AF72" s="207"/>
      <c r="AG72" s="207" t="s">
        <v>179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ht="22.5" outlineLevel="1" x14ac:dyDescent="0.2">
      <c r="A73" s="224">
        <v>60</v>
      </c>
      <c r="B73" s="225" t="s">
        <v>247</v>
      </c>
      <c r="C73" s="231" t="s">
        <v>249</v>
      </c>
      <c r="D73" s="226" t="s">
        <v>168</v>
      </c>
      <c r="E73" s="227">
        <v>5</v>
      </c>
      <c r="F73" s="228">
        <v>88.7</v>
      </c>
      <c r="G73" s="229">
        <f>ROUND(E73*F73,2)</f>
        <v>443.5</v>
      </c>
      <c r="H73" s="210">
        <v>8.5299999999999994</v>
      </c>
      <c r="I73" s="210">
        <f>ROUND(E73*H73,2)</f>
        <v>42.65</v>
      </c>
      <c r="J73" s="210">
        <v>80.17</v>
      </c>
      <c r="K73" s="210">
        <f>ROUND(E73*J73,2)</f>
        <v>400.85</v>
      </c>
      <c r="L73" s="210">
        <v>21</v>
      </c>
      <c r="M73" s="210">
        <f>G73*(1+L73/100)</f>
        <v>536.63499999999999</v>
      </c>
      <c r="N73" s="210">
        <v>1.1E-4</v>
      </c>
      <c r="O73" s="210">
        <f>ROUND(E73*N73,2)</f>
        <v>0</v>
      </c>
      <c r="P73" s="210">
        <v>0</v>
      </c>
      <c r="Q73" s="210">
        <f>ROUND(E73*P73,2)</f>
        <v>0</v>
      </c>
      <c r="R73" s="210"/>
      <c r="S73" s="210" t="s">
        <v>104</v>
      </c>
      <c r="T73" s="210" t="s">
        <v>110</v>
      </c>
      <c r="U73" s="210">
        <v>0.24399999999999999</v>
      </c>
      <c r="V73" s="210">
        <f>ROUND(E73*U73,2)</f>
        <v>1.22</v>
      </c>
      <c r="W73" s="210"/>
      <c r="X73" s="210" t="s">
        <v>117</v>
      </c>
      <c r="Y73" s="207"/>
      <c r="Z73" s="207"/>
      <c r="AA73" s="207"/>
      <c r="AB73" s="207"/>
      <c r="AC73" s="207"/>
      <c r="AD73" s="207"/>
      <c r="AE73" s="207"/>
      <c r="AF73" s="207"/>
      <c r="AG73" s="207" t="s">
        <v>179</v>
      </c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ht="22.5" outlineLevel="1" x14ac:dyDescent="0.2">
      <c r="A74" s="224">
        <v>61</v>
      </c>
      <c r="B74" s="225" t="s">
        <v>247</v>
      </c>
      <c r="C74" s="231" t="s">
        <v>250</v>
      </c>
      <c r="D74" s="226" t="s">
        <v>168</v>
      </c>
      <c r="E74" s="227">
        <v>2</v>
      </c>
      <c r="F74" s="228">
        <v>118</v>
      </c>
      <c r="G74" s="229">
        <f>ROUND(E74*F74,2)</f>
        <v>236</v>
      </c>
      <c r="H74" s="210">
        <v>37.369999999999997</v>
      </c>
      <c r="I74" s="210">
        <f>ROUND(E74*H74,2)</f>
        <v>74.739999999999995</v>
      </c>
      <c r="J74" s="210">
        <v>80.63</v>
      </c>
      <c r="K74" s="210">
        <f>ROUND(E74*J74,2)</f>
        <v>161.26</v>
      </c>
      <c r="L74" s="210">
        <v>21</v>
      </c>
      <c r="M74" s="210">
        <f>G74*(1+L74/100)</f>
        <v>285.56</v>
      </c>
      <c r="N74" s="210">
        <v>2.0000000000000001E-4</v>
      </c>
      <c r="O74" s="210">
        <f>ROUND(E74*N74,2)</f>
        <v>0</v>
      </c>
      <c r="P74" s="210">
        <v>0</v>
      </c>
      <c r="Q74" s="210">
        <f>ROUND(E74*P74,2)</f>
        <v>0</v>
      </c>
      <c r="R74" s="210"/>
      <c r="S74" s="210" t="s">
        <v>104</v>
      </c>
      <c r="T74" s="210" t="s">
        <v>110</v>
      </c>
      <c r="U74" s="210">
        <v>0.24399999999999999</v>
      </c>
      <c r="V74" s="210">
        <f>ROUND(E74*U74,2)</f>
        <v>0.49</v>
      </c>
      <c r="W74" s="210"/>
      <c r="X74" s="210" t="s">
        <v>117</v>
      </c>
      <c r="Y74" s="207"/>
      <c r="Z74" s="207"/>
      <c r="AA74" s="207"/>
      <c r="AB74" s="207"/>
      <c r="AC74" s="207"/>
      <c r="AD74" s="207"/>
      <c r="AE74" s="207"/>
      <c r="AF74" s="207"/>
      <c r="AG74" s="207" t="s">
        <v>179</v>
      </c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ht="22.5" outlineLevel="1" x14ac:dyDescent="0.2">
      <c r="A75" s="224">
        <v>62</v>
      </c>
      <c r="B75" s="225" t="s">
        <v>251</v>
      </c>
      <c r="C75" s="231" t="s">
        <v>252</v>
      </c>
      <c r="D75" s="226" t="s">
        <v>168</v>
      </c>
      <c r="E75" s="227">
        <v>2</v>
      </c>
      <c r="F75" s="228">
        <v>134</v>
      </c>
      <c r="G75" s="229">
        <f>ROUND(E75*F75,2)</f>
        <v>268</v>
      </c>
      <c r="H75" s="210">
        <v>18.32</v>
      </c>
      <c r="I75" s="210">
        <f>ROUND(E75*H75,2)</f>
        <v>36.64</v>
      </c>
      <c r="J75" s="210">
        <v>115.68</v>
      </c>
      <c r="K75" s="210">
        <f>ROUND(E75*J75,2)</f>
        <v>231.36</v>
      </c>
      <c r="L75" s="210">
        <v>21</v>
      </c>
      <c r="M75" s="210">
        <f>G75*(1+L75/100)</f>
        <v>324.27999999999997</v>
      </c>
      <c r="N75" s="210">
        <v>2.1000000000000001E-4</v>
      </c>
      <c r="O75" s="210">
        <f>ROUND(E75*N75,2)</f>
        <v>0</v>
      </c>
      <c r="P75" s="210">
        <v>0</v>
      </c>
      <c r="Q75" s="210">
        <f>ROUND(E75*P75,2)</f>
        <v>0</v>
      </c>
      <c r="R75" s="210"/>
      <c r="S75" s="210" t="s">
        <v>104</v>
      </c>
      <c r="T75" s="210" t="s">
        <v>110</v>
      </c>
      <c r="U75" s="210">
        <v>0.35216999999999998</v>
      </c>
      <c r="V75" s="210">
        <f>ROUND(E75*U75,2)</f>
        <v>0.7</v>
      </c>
      <c r="W75" s="210"/>
      <c r="X75" s="210" t="s">
        <v>117</v>
      </c>
      <c r="Y75" s="207"/>
      <c r="Z75" s="207"/>
      <c r="AA75" s="207"/>
      <c r="AB75" s="207"/>
      <c r="AC75" s="207"/>
      <c r="AD75" s="207"/>
      <c r="AE75" s="207"/>
      <c r="AF75" s="207"/>
      <c r="AG75" s="207" t="s">
        <v>179</v>
      </c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ht="22.5" outlineLevel="1" x14ac:dyDescent="0.2">
      <c r="A76" s="224">
        <v>63</v>
      </c>
      <c r="B76" s="225" t="s">
        <v>251</v>
      </c>
      <c r="C76" s="231" t="s">
        <v>253</v>
      </c>
      <c r="D76" s="226" t="s">
        <v>168</v>
      </c>
      <c r="E76" s="227">
        <v>2</v>
      </c>
      <c r="F76" s="228">
        <v>147.5</v>
      </c>
      <c r="G76" s="229">
        <f>ROUND(E76*F76,2)</f>
        <v>295</v>
      </c>
      <c r="H76" s="210">
        <v>31.53</v>
      </c>
      <c r="I76" s="210">
        <f>ROUND(E76*H76,2)</f>
        <v>63.06</v>
      </c>
      <c r="J76" s="210">
        <v>115.97</v>
      </c>
      <c r="K76" s="210">
        <f>ROUND(E76*J76,2)</f>
        <v>231.94</v>
      </c>
      <c r="L76" s="210">
        <v>21</v>
      </c>
      <c r="M76" s="210">
        <f>G76*(1+L76/100)</f>
        <v>356.95</v>
      </c>
      <c r="N76" s="210">
        <v>3.8999999999999999E-4</v>
      </c>
      <c r="O76" s="210">
        <f>ROUND(E76*N76,2)</f>
        <v>0</v>
      </c>
      <c r="P76" s="210">
        <v>0</v>
      </c>
      <c r="Q76" s="210">
        <f>ROUND(E76*P76,2)</f>
        <v>0</v>
      </c>
      <c r="R76" s="210"/>
      <c r="S76" s="210" t="s">
        <v>104</v>
      </c>
      <c r="T76" s="210" t="s">
        <v>110</v>
      </c>
      <c r="U76" s="210">
        <v>0.35216999999999998</v>
      </c>
      <c r="V76" s="210">
        <f>ROUND(E76*U76,2)</f>
        <v>0.7</v>
      </c>
      <c r="W76" s="210"/>
      <c r="X76" s="210" t="s">
        <v>117</v>
      </c>
      <c r="Y76" s="207"/>
      <c r="Z76" s="207"/>
      <c r="AA76" s="207"/>
      <c r="AB76" s="207"/>
      <c r="AC76" s="207"/>
      <c r="AD76" s="207"/>
      <c r="AE76" s="207"/>
      <c r="AF76" s="207"/>
      <c r="AG76" s="207" t="s">
        <v>179</v>
      </c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ht="22.5" outlineLevel="1" x14ac:dyDescent="0.2">
      <c r="A77" s="224">
        <v>64</v>
      </c>
      <c r="B77" s="225" t="s">
        <v>251</v>
      </c>
      <c r="C77" s="231" t="s">
        <v>254</v>
      </c>
      <c r="D77" s="226" t="s">
        <v>168</v>
      </c>
      <c r="E77" s="227">
        <v>2</v>
      </c>
      <c r="F77" s="228">
        <v>127.5</v>
      </c>
      <c r="G77" s="229">
        <f>ROUND(E77*F77,2)</f>
        <v>255</v>
      </c>
      <c r="H77" s="210">
        <v>11.76</v>
      </c>
      <c r="I77" s="210">
        <f>ROUND(E77*H77,2)</f>
        <v>23.52</v>
      </c>
      <c r="J77" s="210">
        <v>115.74</v>
      </c>
      <c r="K77" s="210">
        <f>ROUND(E77*J77,2)</f>
        <v>231.48</v>
      </c>
      <c r="L77" s="210">
        <v>21</v>
      </c>
      <c r="M77" s="210">
        <f>G77*(1+L77/100)</f>
        <v>308.55</v>
      </c>
      <c r="N77" s="210">
        <v>1.2999999999999999E-4</v>
      </c>
      <c r="O77" s="210">
        <f>ROUND(E77*N77,2)</f>
        <v>0</v>
      </c>
      <c r="P77" s="210">
        <v>0</v>
      </c>
      <c r="Q77" s="210">
        <f>ROUND(E77*P77,2)</f>
        <v>0</v>
      </c>
      <c r="R77" s="210"/>
      <c r="S77" s="210" t="s">
        <v>104</v>
      </c>
      <c r="T77" s="210" t="s">
        <v>110</v>
      </c>
      <c r="U77" s="210">
        <v>0.35216999999999998</v>
      </c>
      <c r="V77" s="210">
        <f>ROUND(E77*U77,2)</f>
        <v>0.7</v>
      </c>
      <c r="W77" s="210"/>
      <c r="X77" s="210" t="s">
        <v>117</v>
      </c>
      <c r="Y77" s="207"/>
      <c r="Z77" s="207"/>
      <c r="AA77" s="207"/>
      <c r="AB77" s="207"/>
      <c r="AC77" s="207"/>
      <c r="AD77" s="207"/>
      <c r="AE77" s="207"/>
      <c r="AF77" s="207"/>
      <c r="AG77" s="207" t="s">
        <v>179</v>
      </c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ht="22.5" outlineLevel="1" x14ac:dyDescent="0.2">
      <c r="A78" s="224">
        <v>65</v>
      </c>
      <c r="B78" s="225" t="s">
        <v>255</v>
      </c>
      <c r="C78" s="231" t="s">
        <v>256</v>
      </c>
      <c r="D78" s="226" t="s">
        <v>168</v>
      </c>
      <c r="E78" s="227">
        <v>2</v>
      </c>
      <c r="F78" s="228">
        <v>505</v>
      </c>
      <c r="G78" s="229">
        <f>ROUND(E78*F78,2)</f>
        <v>1010</v>
      </c>
      <c r="H78" s="210">
        <v>215.88</v>
      </c>
      <c r="I78" s="210">
        <f>ROUND(E78*H78,2)</f>
        <v>431.76</v>
      </c>
      <c r="J78" s="210">
        <v>289.12</v>
      </c>
      <c r="K78" s="210">
        <f>ROUND(E78*J78,2)</f>
        <v>578.24</v>
      </c>
      <c r="L78" s="210">
        <v>21</v>
      </c>
      <c r="M78" s="210">
        <f>G78*(1+L78/100)</f>
        <v>1222.0999999999999</v>
      </c>
      <c r="N78" s="210">
        <v>3.64E-3</v>
      </c>
      <c r="O78" s="210">
        <f>ROUND(E78*N78,2)</f>
        <v>0.01</v>
      </c>
      <c r="P78" s="210">
        <v>0</v>
      </c>
      <c r="Q78" s="210">
        <f>ROUND(E78*P78,2)</f>
        <v>0</v>
      </c>
      <c r="R78" s="210"/>
      <c r="S78" s="210" t="s">
        <v>104</v>
      </c>
      <c r="T78" s="210" t="s">
        <v>110</v>
      </c>
      <c r="U78" s="210">
        <v>0.871</v>
      </c>
      <c r="V78" s="210">
        <f>ROUND(E78*U78,2)</f>
        <v>1.74</v>
      </c>
      <c r="W78" s="210"/>
      <c r="X78" s="210" t="s">
        <v>117</v>
      </c>
      <c r="Y78" s="207"/>
      <c r="Z78" s="207"/>
      <c r="AA78" s="207"/>
      <c r="AB78" s="207"/>
      <c r="AC78" s="207"/>
      <c r="AD78" s="207"/>
      <c r="AE78" s="207"/>
      <c r="AF78" s="207"/>
      <c r="AG78" s="207" t="s">
        <v>246</v>
      </c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ht="22.5" outlineLevel="1" x14ac:dyDescent="0.2">
      <c r="A79" s="224">
        <v>66</v>
      </c>
      <c r="B79" s="225" t="s">
        <v>257</v>
      </c>
      <c r="C79" s="231" t="s">
        <v>258</v>
      </c>
      <c r="D79" s="226" t="s">
        <v>168</v>
      </c>
      <c r="E79" s="227">
        <v>2</v>
      </c>
      <c r="F79" s="228">
        <v>41.1</v>
      </c>
      <c r="G79" s="229">
        <f>ROUND(E79*F79,2)</f>
        <v>82.2</v>
      </c>
      <c r="H79" s="210">
        <v>4.91</v>
      </c>
      <c r="I79" s="210">
        <f>ROUND(E79*H79,2)</f>
        <v>9.82</v>
      </c>
      <c r="J79" s="210">
        <v>36.19</v>
      </c>
      <c r="K79" s="210">
        <f>ROUND(E79*J79,2)</f>
        <v>72.38</v>
      </c>
      <c r="L79" s="210">
        <v>21</v>
      </c>
      <c r="M79" s="210">
        <f>G79*(1+L79/100)</f>
        <v>99.462000000000003</v>
      </c>
      <c r="N79" s="210">
        <v>0</v>
      </c>
      <c r="O79" s="210">
        <f>ROUND(E79*N79,2)</f>
        <v>0</v>
      </c>
      <c r="P79" s="210">
        <v>0</v>
      </c>
      <c r="Q79" s="210">
        <f>ROUND(E79*P79,2)</f>
        <v>0</v>
      </c>
      <c r="R79" s="210"/>
      <c r="S79" s="210" t="s">
        <v>104</v>
      </c>
      <c r="T79" s="210" t="s">
        <v>110</v>
      </c>
      <c r="U79" s="210">
        <v>0.11</v>
      </c>
      <c r="V79" s="210">
        <f>ROUND(E79*U79,2)</f>
        <v>0.22</v>
      </c>
      <c r="W79" s="210"/>
      <c r="X79" s="210" t="s">
        <v>117</v>
      </c>
      <c r="Y79" s="207"/>
      <c r="Z79" s="207"/>
      <c r="AA79" s="207"/>
      <c r="AB79" s="207"/>
      <c r="AC79" s="207"/>
      <c r="AD79" s="207"/>
      <c r="AE79" s="207"/>
      <c r="AF79" s="207"/>
      <c r="AG79" s="207" t="s">
        <v>246</v>
      </c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outlineLevel="1" x14ac:dyDescent="0.2">
      <c r="A80" s="224">
        <v>67</v>
      </c>
      <c r="B80" s="225" t="s">
        <v>259</v>
      </c>
      <c r="C80" s="231" t="s">
        <v>260</v>
      </c>
      <c r="D80" s="226" t="s">
        <v>168</v>
      </c>
      <c r="E80" s="227">
        <v>2</v>
      </c>
      <c r="F80" s="228">
        <v>393.5</v>
      </c>
      <c r="G80" s="229">
        <f>ROUND(E80*F80,2)</f>
        <v>787</v>
      </c>
      <c r="H80" s="210">
        <v>0</v>
      </c>
      <c r="I80" s="210">
        <f>ROUND(E80*H80,2)</f>
        <v>0</v>
      </c>
      <c r="J80" s="210">
        <v>393.5</v>
      </c>
      <c r="K80" s="210">
        <f>ROUND(E80*J80,2)</f>
        <v>787</v>
      </c>
      <c r="L80" s="210">
        <v>21</v>
      </c>
      <c r="M80" s="210">
        <f>G80*(1+L80/100)</f>
        <v>952.27</v>
      </c>
      <c r="N80" s="210">
        <v>0</v>
      </c>
      <c r="O80" s="210">
        <f>ROUND(E80*N80,2)</f>
        <v>0</v>
      </c>
      <c r="P80" s="210">
        <v>0</v>
      </c>
      <c r="Q80" s="210">
        <f>ROUND(E80*P80,2)</f>
        <v>0</v>
      </c>
      <c r="R80" s="210"/>
      <c r="S80" s="210" t="s">
        <v>104</v>
      </c>
      <c r="T80" s="210" t="s">
        <v>110</v>
      </c>
      <c r="U80" s="210">
        <v>1.2</v>
      </c>
      <c r="V80" s="210">
        <f>ROUND(E80*U80,2)</f>
        <v>2.4</v>
      </c>
      <c r="W80" s="210"/>
      <c r="X80" s="210" t="s">
        <v>117</v>
      </c>
      <c r="Y80" s="207"/>
      <c r="Z80" s="207"/>
      <c r="AA80" s="207"/>
      <c r="AB80" s="207"/>
      <c r="AC80" s="207"/>
      <c r="AD80" s="207"/>
      <c r="AE80" s="207"/>
      <c r="AF80" s="207"/>
      <c r="AG80" s="207" t="s">
        <v>246</v>
      </c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">
      <c r="A81" s="224">
        <v>68</v>
      </c>
      <c r="B81" s="225" t="s">
        <v>261</v>
      </c>
      <c r="C81" s="231" t="s">
        <v>262</v>
      </c>
      <c r="D81" s="226" t="s">
        <v>139</v>
      </c>
      <c r="E81" s="227">
        <v>1</v>
      </c>
      <c r="F81" s="228">
        <v>8000</v>
      </c>
      <c r="G81" s="229">
        <f>ROUND(E81*F81,2)</f>
        <v>8000</v>
      </c>
      <c r="H81" s="210">
        <v>0</v>
      </c>
      <c r="I81" s="210">
        <f>ROUND(E81*H81,2)</f>
        <v>0</v>
      </c>
      <c r="J81" s="210">
        <v>8000</v>
      </c>
      <c r="K81" s="210">
        <f>ROUND(E81*J81,2)</f>
        <v>8000</v>
      </c>
      <c r="L81" s="210">
        <v>21</v>
      </c>
      <c r="M81" s="210">
        <f>G81*(1+L81/100)</f>
        <v>9680</v>
      </c>
      <c r="N81" s="210">
        <v>0</v>
      </c>
      <c r="O81" s="210">
        <f>ROUND(E81*N81,2)</f>
        <v>0</v>
      </c>
      <c r="P81" s="210">
        <v>0</v>
      </c>
      <c r="Q81" s="210">
        <f>ROUND(E81*P81,2)</f>
        <v>0</v>
      </c>
      <c r="R81" s="210"/>
      <c r="S81" s="210" t="s">
        <v>140</v>
      </c>
      <c r="T81" s="210" t="s">
        <v>110</v>
      </c>
      <c r="U81" s="210">
        <v>0</v>
      </c>
      <c r="V81" s="210">
        <f>ROUND(E81*U81,2)</f>
        <v>0</v>
      </c>
      <c r="W81" s="210"/>
      <c r="X81" s="210" t="s">
        <v>117</v>
      </c>
      <c r="Y81" s="207"/>
      <c r="Z81" s="207"/>
      <c r="AA81" s="207"/>
      <c r="AB81" s="207"/>
      <c r="AC81" s="207"/>
      <c r="AD81" s="207"/>
      <c r="AE81" s="207"/>
      <c r="AF81" s="207"/>
      <c r="AG81" s="207" t="s">
        <v>246</v>
      </c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outlineLevel="1" x14ac:dyDescent="0.2">
      <c r="A82" s="224">
        <v>69</v>
      </c>
      <c r="B82" s="225" t="s">
        <v>263</v>
      </c>
      <c r="C82" s="231" t="s">
        <v>264</v>
      </c>
      <c r="D82" s="226" t="s">
        <v>265</v>
      </c>
      <c r="E82" s="227">
        <v>12</v>
      </c>
      <c r="F82" s="228">
        <v>365.5</v>
      </c>
      <c r="G82" s="229">
        <f>ROUND(E82*F82,2)</f>
        <v>4386</v>
      </c>
      <c r="H82" s="210">
        <v>0</v>
      </c>
      <c r="I82" s="210">
        <f>ROUND(E82*H82,2)</f>
        <v>0</v>
      </c>
      <c r="J82" s="210">
        <v>365.5</v>
      </c>
      <c r="K82" s="210">
        <f>ROUND(E82*J82,2)</f>
        <v>4386</v>
      </c>
      <c r="L82" s="210">
        <v>21</v>
      </c>
      <c r="M82" s="210">
        <f>G82*(1+L82/100)</f>
        <v>5307.0599999999995</v>
      </c>
      <c r="N82" s="210">
        <v>0</v>
      </c>
      <c r="O82" s="210">
        <f>ROUND(E82*N82,2)</f>
        <v>0</v>
      </c>
      <c r="P82" s="210">
        <v>0</v>
      </c>
      <c r="Q82" s="210">
        <f>ROUND(E82*P82,2)</f>
        <v>0</v>
      </c>
      <c r="R82" s="210" t="s">
        <v>266</v>
      </c>
      <c r="S82" s="210" t="s">
        <v>104</v>
      </c>
      <c r="T82" s="210" t="s">
        <v>110</v>
      </c>
      <c r="U82" s="210">
        <v>1</v>
      </c>
      <c r="V82" s="210">
        <f>ROUND(E82*U82,2)</f>
        <v>12</v>
      </c>
      <c r="W82" s="210"/>
      <c r="X82" s="210" t="s">
        <v>267</v>
      </c>
      <c r="Y82" s="207"/>
      <c r="Z82" s="207"/>
      <c r="AA82" s="207"/>
      <c r="AB82" s="207"/>
      <c r="AC82" s="207"/>
      <c r="AD82" s="207"/>
      <c r="AE82" s="207"/>
      <c r="AF82" s="207"/>
      <c r="AG82" s="207" t="s">
        <v>268</v>
      </c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">
      <c r="A83" s="224">
        <v>70</v>
      </c>
      <c r="B83" s="225" t="s">
        <v>269</v>
      </c>
      <c r="C83" s="231" t="s">
        <v>270</v>
      </c>
      <c r="D83" s="226" t="s">
        <v>168</v>
      </c>
      <c r="E83" s="227">
        <v>44.2</v>
      </c>
      <c r="F83" s="228">
        <v>23.3</v>
      </c>
      <c r="G83" s="229">
        <f>ROUND(E83*F83,2)</f>
        <v>1029.8599999999999</v>
      </c>
      <c r="H83" s="210">
        <v>23.3</v>
      </c>
      <c r="I83" s="210">
        <f>ROUND(E83*H83,2)</f>
        <v>1029.8599999999999</v>
      </c>
      <c r="J83" s="210">
        <v>0</v>
      </c>
      <c r="K83" s="210">
        <f>ROUND(E83*J83,2)</f>
        <v>0</v>
      </c>
      <c r="L83" s="210">
        <v>21</v>
      </c>
      <c r="M83" s="210">
        <f>G83*(1+L83/100)</f>
        <v>1246.1305999999997</v>
      </c>
      <c r="N83" s="210">
        <v>2.7E-4</v>
      </c>
      <c r="O83" s="210">
        <f>ROUND(E83*N83,2)</f>
        <v>0.01</v>
      </c>
      <c r="P83" s="210">
        <v>0</v>
      </c>
      <c r="Q83" s="210">
        <f>ROUND(E83*P83,2)</f>
        <v>0</v>
      </c>
      <c r="R83" s="210" t="s">
        <v>147</v>
      </c>
      <c r="S83" s="210" t="s">
        <v>104</v>
      </c>
      <c r="T83" s="210" t="s">
        <v>110</v>
      </c>
      <c r="U83" s="210">
        <v>0</v>
      </c>
      <c r="V83" s="210">
        <f>ROUND(E83*U83,2)</f>
        <v>0</v>
      </c>
      <c r="W83" s="210"/>
      <c r="X83" s="210" t="s">
        <v>149</v>
      </c>
      <c r="Y83" s="207"/>
      <c r="Z83" s="207"/>
      <c r="AA83" s="207"/>
      <c r="AB83" s="207"/>
      <c r="AC83" s="207"/>
      <c r="AD83" s="207"/>
      <c r="AE83" s="207"/>
      <c r="AF83" s="207"/>
      <c r="AG83" s="207" t="s">
        <v>271</v>
      </c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x14ac:dyDescent="0.2">
      <c r="A84" s="212" t="s">
        <v>99</v>
      </c>
      <c r="B84" s="213" t="s">
        <v>69</v>
      </c>
      <c r="C84" s="230" t="s">
        <v>70</v>
      </c>
      <c r="D84" s="214"/>
      <c r="E84" s="215"/>
      <c r="F84" s="216"/>
      <c r="G84" s="217">
        <f>SUMIF(AG85:AG90,"&lt;&gt;NOR",G85:G90)</f>
        <v>20036.11</v>
      </c>
      <c r="H84" s="211"/>
      <c r="I84" s="211">
        <f>SUM(I85:I90)</f>
        <v>0</v>
      </c>
      <c r="J84" s="211"/>
      <c r="K84" s="211">
        <f>SUM(K85:K90)</f>
        <v>20036.11</v>
      </c>
      <c r="L84" s="211"/>
      <c r="M84" s="211">
        <f>SUM(M85:M90)</f>
        <v>24243.693099999997</v>
      </c>
      <c r="N84" s="211"/>
      <c r="O84" s="211">
        <f>SUM(O85:O90)</f>
        <v>0</v>
      </c>
      <c r="P84" s="211"/>
      <c r="Q84" s="211">
        <f>SUM(Q85:Q90)</f>
        <v>0</v>
      </c>
      <c r="R84" s="211"/>
      <c r="S84" s="211"/>
      <c r="T84" s="211"/>
      <c r="U84" s="211"/>
      <c r="V84" s="211">
        <f>SUM(V85:V90)</f>
        <v>40.19</v>
      </c>
      <c r="W84" s="211"/>
      <c r="X84" s="211"/>
      <c r="AG84" t="s">
        <v>100</v>
      </c>
    </row>
    <row r="85" spans="1:60" outlineLevel="1" x14ac:dyDescent="0.2">
      <c r="A85" s="224">
        <v>71</v>
      </c>
      <c r="B85" s="225" t="s">
        <v>272</v>
      </c>
      <c r="C85" s="231" t="s">
        <v>273</v>
      </c>
      <c r="D85" s="226" t="s">
        <v>159</v>
      </c>
      <c r="E85" s="227">
        <v>16.272310000000001</v>
      </c>
      <c r="F85" s="228">
        <v>500</v>
      </c>
      <c r="G85" s="229">
        <f>ROUND(E85*F85,2)</f>
        <v>8136.16</v>
      </c>
      <c r="H85" s="210">
        <v>0</v>
      </c>
      <c r="I85" s="210">
        <f>ROUND(E85*H85,2)</f>
        <v>0</v>
      </c>
      <c r="J85" s="210">
        <v>500</v>
      </c>
      <c r="K85" s="210">
        <f>ROUND(E85*J85,2)</f>
        <v>8136.16</v>
      </c>
      <c r="L85" s="210">
        <v>21</v>
      </c>
      <c r="M85" s="210">
        <f>G85*(1+L85/100)</f>
        <v>9844.7536</v>
      </c>
      <c r="N85" s="210">
        <v>0</v>
      </c>
      <c r="O85" s="210">
        <f>ROUND(E85*N85,2)</f>
        <v>0</v>
      </c>
      <c r="P85" s="210">
        <v>0</v>
      </c>
      <c r="Q85" s="210">
        <f>ROUND(E85*P85,2)</f>
        <v>0</v>
      </c>
      <c r="R85" s="210"/>
      <c r="S85" s="210" t="s">
        <v>274</v>
      </c>
      <c r="T85" s="210" t="s">
        <v>110</v>
      </c>
      <c r="U85" s="210">
        <v>0</v>
      </c>
      <c r="V85" s="210">
        <f>ROUND(E85*U85,2)</f>
        <v>0</v>
      </c>
      <c r="W85" s="210"/>
      <c r="X85" s="210" t="s">
        <v>275</v>
      </c>
      <c r="Y85" s="207"/>
      <c r="Z85" s="207"/>
      <c r="AA85" s="207"/>
      <c r="AB85" s="207"/>
      <c r="AC85" s="207"/>
      <c r="AD85" s="207"/>
      <c r="AE85" s="207"/>
      <c r="AF85" s="207"/>
      <c r="AG85" s="207" t="s">
        <v>276</v>
      </c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">
      <c r="A86" s="224">
        <v>72</v>
      </c>
      <c r="B86" s="225" t="s">
        <v>277</v>
      </c>
      <c r="C86" s="231" t="s">
        <v>278</v>
      </c>
      <c r="D86" s="226" t="s">
        <v>159</v>
      </c>
      <c r="E86" s="227">
        <v>16.272310000000001</v>
      </c>
      <c r="F86" s="228">
        <v>238.5</v>
      </c>
      <c r="G86" s="229">
        <f>ROUND(E86*F86,2)</f>
        <v>3880.95</v>
      </c>
      <c r="H86" s="210">
        <v>0</v>
      </c>
      <c r="I86" s="210">
        <f>ROUND(E86*H86,2)</f>
        <v>0</v>
      </c>
      <c r="J86" s="210">
        <v>238.5</v>
      </c>
      <c r="K86" s="210">
        <f>ROUND(E86*J86,2)</f>
        <v>3880.95</v>
      </c>
      <c r="L86" s="210">
        <v>21</v>
      </c>
      <c r="M86" s="210">
        <f>G86*(1+L86/100)</f>
        <v>4695.9494999999997</v>
      </c>
      <c r="N86" s="210">
        <v>0</v>
      </c>
      <c r="O86" s="210">
        <f>ROUND(E86*N86,2)</f>
        <v>0</v>
      </c>
      <c r="P86" s="210">
        <v>0</v>
      </c>
      <c r="Q86" s="210">
        <f>ROUND(E86*P86,2)</f>
        <v>0</v>
      </c>
      <c r="R86" s="210"/>
      <c r="S86" s="210" t="s">
        <v>104</v>
      </c>
      <c r="T86" s="210" t="s">
        <v>110</v>
      </c>
      <c r="U86" s="210">
        <v>0.93300000000000005</v>
      </c>
      <c r="V86" s="210">
        <f>ROUND(E86*U86,2)</f>
        <v>15.18</v>
      </c>
      <c r="W86" s="210"/>
      <c r="X86" s="210" t="s">
        <v>275</v>
      </c>
      <c r="Y86" s="207"/>
      <c r="Z86" s="207"/>
      <c r="AA86" s="207"/>
      <c r="AB86" s="207"/>
      <c r="AC86" s="207"/>
      <c r="AD86" s="207"/>
      <c r="AE86" s="207"/>
      <c r="AF86" s="207"/>
      <c r="AG86" s="207" t="s">
        <v>276</v>
      </c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</row>
    <row r="87" spans="1:60" outlineLevel="1" x14ac:dyDescent="0.2">
      <c r="A87" s="224">
        <v>73</v>
      </c>
      <c r="B87" s="225" t="s">
        <v>279</v>
      </c>
      <c r="C87" s="231" t="s">
        <v>280</v>
      </c>
      <c r="D87" s="226" t="s">
        <v>159</v>
      </c>
      <c r="E87" s="227">
        <v>16.272310000000001</v>
      </c>
      <c r="F87" s="228">
        <v>252</v>
      </c>
      <c r="G87" s="229">
        <f>ROUND(E87*F87,2)</f>
        <v>4100.62</v>
      </c>
      <c r="H87" s="210">
        <v>0</v>
      </c>
      <c r="I87" s="210">
        <f>ROUND(E87*H87,2)</f>
        <v>0</v>
      </c>
      <c r="J87" s="210">
        <v>252</v>
      </c>
      <c r="K87" s="210">
        <f>ROUND(E87*J87,2)</f>
        <v>4100.62</v>
      </c>
      <c r="L87" s="210">
        <v>21</v>
      </c>
      <c r="M87" s="210">
        <f>G87*(1+L87/100)</f>
        <v>4961.7501999999995</v>
      </c>
      <c r="N87" s="210">
        <v>0</v>
      </c>
      <c r="O87" s="210">
        <f>ROUND(E87*N87,2)</f>
        <v>0</v>
      </c>
      <c r="P87" s="210">
        <v>0</v>
      </c>
      <c r="Q87" s="210">
        <f>ROUND(E87*P87,2)</f>
        <v>0</v>
      </c>
      <c r="R87" s="210"/>
      <c r="S87" s="210" t="s">
        <v>104</v>
      </c>
      <c r="T87" s="210" t="s">
        <v>110</v>
      </c>
      <c r="U87" s="210">
        <v>0.49</v>
      </c>
      <c r="V87" s="210">
        <f>ROUND(E87*U87,2)</f>
        <v>7.97</v>
      </c>
      <c r="W87" s="210"/>
      <c r="X87" s="210" t="s">
        <v>275</v>
      </c>
      <c r="Y87" s="207"/>
      <c r="Z87" s="207"/>
      <c r="AA87" s="207"/>
      <c r="AB87" s="207"/>
      <c r="AC87" s="207"/>
      <c r="AD87" s="207"/>
      <c r="AE87" s="207"/>
      <c r="AF87" s="207"/>
      <c r="AG87" s="207" t="s">
        <v>276</v>
      </c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outlineLevel="1" x14ac:dyDescent="0.2">
      <c r="A88" s="224">
        <v>74</v>
      </c>
      <c r="B88" s="225" t="s">
        <v>281</v>
      </c>
      <c r="C88" s="231" t="s">
        <v>282</v>
      </c>
      <c r="D88" s="226" t="s">
        <v>159</v>
      </c>
      <c r="E88" s="227">
        <v>16.272310000000001</v>
      </c>
      <c r="F88" s="228">
        <v>14.6</v>
      </c>
      <c r="G88" s="229">
        <f>ROUND(E88*F88,2)</f>
        <v>237.58</v>
      </c>
      <c r="H88" s="210">
        <v>0</v>
      </c>
      <c r="I88" s="210">
        <f>ROUND(E88*H88,2)</f>
        <v>0</v>
      </c>
      <c r="J88" s="210">
        <v>14.6</v>
      </c>
      <c r="K88" s="210">
        <f>ROUND(E88*J88,2)</f>
        <v>237.58</v>
      </c>
      <c r="L88" s="210">
        <v>21</v>
      </c>
      <c r="M88" s="210">
        <f>G88*(1+L88/100)</f>
        <v>287.47180000000003</v>
      </c>
      <c r="N88" s="210">
        <v>0</v>
      </c>
      <c r="O88" s="210">
        <f>ROUND(E88*N88,2)</f>
        <v>0</v>
      </c>
      <c r="P88" s="210">
        <v>0</v>
      </c>
      <c r="Q88" s="210">
        <f>ROUND(E88*P88,2)</f>
        <v>0</v>
      </c>
      <c r="R88" s="210"/>
      <c r="S88" s="210" t="s">
        <v>104</v>
      </c>
      <c r="T88" s="210" t="s">
        <v>110</v>
      </c>
      <c r="U88" s="210">
        <v>0</v>
      </c>
      <c r="V88" s="210">
        <f>ROUND(E88*U88,2)</f>
        <v>0</v>
      </c>
      <c r="W88" s="210"/>
      <c r="X88" s="210" t="s">
        <v>275</v>
      </c>
      <c r="Y88" s="207"/>
      <c r="Z88" s="207"/>
      <c r="AA88" s="207"/>
      <c r="AB88" s="207"/>
      <c r="AC88" s="207"/>
      <c r="AD88" s="207"/>
      <c r="AE88" s="207"/>
      <c r="AF88" s="207"/>
      <c r="AG88" s="207" t="s">
        <v>276</v>
      </c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</row>
    <row r="89" spans="1:60" outlineLevel="1" x14ac:dyDescent="0.2">
      <c r="A89" s="224">
        <v>75</v>
      </c>
      <c r="B89" s="225" t="s">
        <v>283</v>
      </c>
      <c r="C89" s="231" t="s">
        <v>284</v>
      </c>
      <c r="D89" s="226" t="s">
        <v>159</v>
      </c>
      <c r="E89" s="227">
        <v>16.272310000000001</v>
      </c>
      <c r="F89" s="228">
        <v>203.5</v>
      </c>
      <c r="G89" s="229">
        <f>ROUND(E89*F89,2)</f>
        <v>3311.42</v>
      </c>
      <c r="H89" s="210">
        <v>0</v>
      </c>
      <c r="I89" s="210">
        <f>ROUND(E89*H89,2)</f>
        <v>0</v>
      </c>
      <c r="J89" s="210">
        <v>203.5</v>
      </c>
      <c r="K89" s="210">
        <f>ROUND(E89*J89,2)</f>
        <v>3311.42</v>
      </c>
      <c r="L89" s="210">
        <v>21</v>
      </c>
      <c r="M89" s="210">
        <f>G89*(1+L89/100)</f>
        <v>4006.8182000000002</v>
      </c>
      <c r="N89" s="210">
        <v>0</v>
      </c>
      <c r="O89" s="210">
        <f>ROUND(E89*N89,2)</f>
        <v>0</v>
      </c>
      <c r="P89" s="210">
        <v>0</v>
      </c>
      <c r="Q89" s="210">
        <f>ROUND(E89*P89,2)</f>
        <v>0</v>
      </c>
      <c r="R89" s="210"/>
      <c r="S89" s="210" t="s">
        <v>104</v>
      </c>
      <c r="T89" s="210" t="s">
        <v>110</v>
      </c>
      <c r="U89" s="210">
        <v>0.94199999999999995</v>
      </c>
      <c r="V89" s="210">
        <f>ROUND(E89*U89,2)</f>
        <v>15.33</v>
      </c>
      <c r="W89" s="210"/>
      <c r="X89" s="210" t="s">
        <v>275</v>
      </c>
      <c r="Y89" s="207"/>
      <c r="Z89" s="207"/>
      <c r="AA89" s="207"/>
      <c r="AB89" s="207"/>
      <c r="AC89" s="207"/>
      <c r="AD89" s="207"/>
      <c r="AE89" s="207"/>
      <c r="AF89" s="207"/>
      <c r="AG89" s="207" t="s">
        <v>276</v>
      </c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outlineLevel="1" x14ac:dyDescent="0.2">
      <c r="A90" s="218">
        <v>76</v>
      </c>
      <c r="B90" s="219" t="s">
        <v>285</v>
      </c>
      <c r="C90" s="232" t="s">
        <v>286</v>
      </c>
      <c r="D90" s="220" t="s">
        <v>159</v>
      </c>
      <c r="E90" s="221">
        <v>16.272310000000001</v>
      </c>
      <c r="F90" s="222">
        <v>22.7</v>
      </c>
      <c r="G90" s="223">
        <f>ROUND(E90*F90,2)</f>
        <v>369.38</v>
      </c>
      <c r="H90" s="210">
        <v>0</v>
      </c>
      <c r="I90" s="210">
        <f>ROUND(E90*H90,2)</f>
        <v>0</v>
      </c>
      <c r="J90" s="210">
        <v>22.7</v>
      </c>
      <c r="K90" s="210">
        <f>ROUND(E90*J90,2)</f>
        <v>369.38</v>
      </c>
      <c r="L90" s="210">
        <v>21</v>
      </c>
      <c r="M90" s="210">
        <f>G90*(1+L90/100)</f>
        <v>446.94979999999998</v>
      </c>
      <c r="N90" s="210">
        <v>0</v>
      </c>
      <c r="O90" s="210">
        <f>ROUND(E90*N90,2)</f>
        <v>0</v>
      </c>
      <c r="P90" s="210">
        <v>0</v>
      </c>
      <c r="Q90" s="210">
        <f>ROUND(E90*P90,2)</f>
        <v>0</v>
      </c>
      <c r="R90" s="210"/>
      <c r="S90" s="210" t="s">
        <v>104</v>
      </c>
      <c r="T90" s="210" t="s">
        <v>110</v>
      </c>
      <c r="U90" s="210">
        <v>0.105</v>
      </c>
      <c r="V90" s="210">
        <f>ROUND(E90*U90,2)</f>
        <v>1.71</v>
      </c>
      <c r="W90" s="210"/>
      <c r="X90" s="210" t="s">
        <v>275</v>
      </c>
      <c r="Y90" s="207"/>
      <c r="Z90" s="207"/>
      <c r="AA90" s="207"/>
      <c r="AB90" s="207"/>
      <c r="AC90" s="207"/>
      <c r="AD90" s="207"/>
      <c r="AE90" s="207"/>
      <c r="AF90" s="207"/>
      <c r="AG90" s="207" t="s">
        <v>276</v>
      </c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</row>
    <row r="91" spans="1:60" x14ac:dyDescent="0.2">
      <c r="A91" s="5"/>
      <c r="B91" s="6"/>
      <c r="C91" s="233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AE91">
        <v>15</v>
      </c>
      <c r="AF91">
        <v>21</v>
      </c>
    </row>
    <row r="92" spans="1:60" x14ac:dyDescent="0.2">
      <c r="C92" s="234"/>
      <c r="D92" s="191"/>
      <c r="AG92" t="s">
        <v>113</v>
      </c>
    </row>
    <row r="93" spans="1:60" x14ac:dyDescent="0.2">
      <c r="D93" s="191"/>
    </row>
    <row r="94" spans="1:60" x14ac:dyDescent="0.2">
      <c r="D94" s="191"/>
    </row>
    <row r="95" spans="1:60" x14ac:dyDescent="0.2">
      <c r="D95" s="191"/>
    </row>
    <row r="96" spans="1:60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00 0 Pol</vt:lpstr>
      <vt:lpstr>01 2013-07b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 Pol'!Názvy_tisku</vt:lpstr>
      <vt:lpstr>'01 2013-07b Pol'!Názvy_tisku</vt:lpstr>
      <vt:lpstr>oadresa</vt:lpstr>
      <vt:lpstr>Stavba!Objednatel</vt:lpstr>
      <vt:lpstr>Stavba!Objekt</vt:lpstr>
      <vt:lpstr>'00 0 Pol'!Oblast_tisku</vt:lpstr>
      <vt:lpstr>'01 2013-07b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2014-02-28T09:52:57Z</cp:lastPrinted>
  <dcterms:created xsi:type="dcterms:W3CDTF">2009-04-08T07:15:50Z</dcterms:created>
  <dcterms:modified xsi:type="dcterms:W3CDTF">2019-03-11T17:02:48Z</dcterms:modified>
</cp:coreProperties>
</file>